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65425022 - Servis a kontr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'65425022 - Servis a kontr...'!$C$115:$K$132</definedName>
    <definedName name="_xlnm.Print_Area" localSheetId="1">'65425022 - Servis a kontr...'!$C$4:$J$76,'65425022 - Servis a kontr...'!$C$82:$J$97,'65425022 - Servis a kontr...'!$C$103:$J$132</definedName>
    <definedName name="_xlnm.Print_Titles" localSheetId="1">'65425022 - Servis a kontr...'!$115:$115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29"/>
  <c r="BH129"/>
  <c r="BF129"/>
  <c r="BE129"/>
  <c r="T129"/>
  <c r="R129"/>
  <c r="P129"/>
  <c r="BI125"/>
  <c r="BH125"/>
  <c r="BF125"/>
  <c r="BE125"/>
  <c r="T125"/>
  <c r="R125"/>
  <c r="P125"/>
  <c r="BI121"/>
  <c r="BH121"/>
  <c r="BF121"/>
  <c r="BE121"/>
  <c r="T121"/>
  <c r="R121"/>
  <c r="P121"/>
  <c r="BI117"/>
  <c r="BH117"/>
  <c r="BF117"/>
  <c r="BE117"/>
  <c r="T117"/>
  <c r="R117"/>
  <c r="P117"/>
  <c r="F110"/>
  <c r="E108"/>
  <c r="F89"/>
  <c r="E87"/>
  <c r="J24"/>
  <c r="E24"/>
  <c r="J113"/>
  <c r="J23"/>
  <c r="J21"/>
  <c r="E21"/>
  <c r="J91"/>
  <c r="J20"/>
  <c r="J18"/>
  <c r="E18"/>
  <c r="F92"/>
  <c r="J17"/>
  <c r="J15"/>
  <c r="E15"/>
  <c r="F112"/>
  <c r="J14"/>
  <c r="J12"/>
  <c r="J110"/>
  <c r="E7"/>
  <c r="E85"/>
  <c i="1" r="L90"/>
  <c r="AM90"/>
  <c r="AM89"/>
  <c r="L89"/>
  <c r="AM87"/>
  <c r="L87"/>
  <c r="L85"/>
  <c r="L84"/>
  <c i="2" r="J121"/>
  <c r="BK117"/>
  <c r="BK129"/>
  <c i="1" r="AS94"/>
  <c i="2" r="J125"/>
  <c r="J129"/>
  <c r="BK125"/>
  <c r="J117"/>
  <c r="BK121"/>
  <c l="1" r="BK116"/>
  <c r="J116"/>
  <c r="P116"/>
  <c i="1" r="AU95"/>
  <c i="2" r="R116"/>
  <c r="T116"/>
  <c r="J89"/>
  <c r="E106"/>
  <c r="J112"/>
  <c r="BG129"/>
  <c r="J92"/>
  <c r="F113"/>
  <c r="BG125"/>
  <c r="F91"/>
  <c r="BG117"/>
  <c r="BG121"/>
  <c r="J30"/>
  <c r="F33"/>
  <c i="1" r="AZ95"/>
  <c r="AZ94"/>
  <c r="AV94"/>
  <c r="AK29"/>
  <c r="AU94"/>
  <c i="2" r="J33"/>
  <c i="1" r="AV95"/>
  <c i="2" r="F37"/>
  <c i="1" r="BD95"/>
  <c r="BD94"/>
  <c r="W33"/>
  <c i="2" r="J34"/>
  <c i="1" r="AW95"/>
  <c i="2" r="F34"/>
  <c i="1" r="BA95"/>
  <c r="BA94"/>
  <c r="W30"/>
  <c i="2" r="F36"/>
  <c i="1" r="BC95"/>
  <c r="BC94"/>
  <c r="AY94"/>
  <c l="1" r="AG95"/>
  <c i="2" r="J96"/>
  <c r="J39"/>
  <c i="1" r="AG94"/>
  <c r="AK26"/>
  <c r="AT95"/>
  <c r="AW94"/>
  <c r="AK30"/>
  <c r="AK35"/>
  <c r="W32"/>
  <c i="2" r="F35"/>
  <c i="1" r="BB95"/>
  <c r="BB94"/>
  <c r="W31"/>
  <c r="W29"/>
  <c l="1" r="AN95"/>
  <c r="AX94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<sst xmlns="http://schemas.openxmlformats.org/spreadsheetml/2006/main">
  <si>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</si>
  <si>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</si>
  <si>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</si>
  <si>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</si>
  <si>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</si>
  <si>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{9ea5f138-9230-454f-b1af-bf8f68c70b15}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</si>
  <si>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</si>
  <si>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</si>
  <si>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</si>
  <si>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</si>
  <si>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</si>
  <si>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</si>
  <si>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</si>
  <si>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</si>
  <si>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65425022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</si>
  <si>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</si>
  <si>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</si>
  <si>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Servis a kontrola klimatizačních a vzduchotechnických jednotek u OŘ Plzeň 2025 - 2027</t>
  </si>
  <si>
    <t>KSO:</t>
  </si>
  <si>
    <t>CC-CZ:</t>
  </si>
  <si>
    <t>Místo:</t>
  </si>
  <si>
    <t xml:space="preserve"> </t>
  </si>
  <si>
    <t>Datum:</t>
  </si>
  <si>
    <t>10. 3. 2025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</si>
  <si>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</si>
  <si>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</si>
  <si>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</si>
  <si>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</si>
  <si>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</si>
  <si>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</si>
  <si>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</si>
  <si>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</si>
  <si>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</si>
  <si>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</si>
  <si>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</si>
  <si>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</si>
  <si>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</si>
  <si>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</si>
  <si>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</si>
  <si>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</si>
  <si>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</si>
  <si>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</si>
  <si>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</si>
  <si>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</si>
  <si>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</si>
  <si>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</si>
  <si>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</si>
  <si>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</si>
  <si>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</si>
  <si>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</si>
  <si>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</si>
  <si>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</si>
  <si>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</si>
  <si>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</si>
  <si>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</si>
  <si>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</si>
  <si>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</si>
  <si>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</si>
  <si>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</si>
  <si>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</si>
  <si>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</si>
  <si>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</si>
  <si>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</si>
  <si>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</si>
  <si>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</si>
  <si>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</si>
  <si>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</si>
  <si>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</si>
  <si>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</si>
  <si>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</si>
  <si>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</si>
  <si>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</si>
  <si>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</si>
  <si>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</si>
  <si>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</si>
  <si>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</si>
  <si>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</si>
  <si>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</si>
  <si>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</si>
  <si>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</si>
  <si>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{34cf22a7-bda4-4315-b951-bc7315dc02e4}</t>
  </si>
  <si>
    <t>2</t>
  </si>
  <si>
    <t>KRYCÍ LIST SOUPISU PRACÍ</t>
  </si>
  <si>
    <t>Objekt:</t>
  </si>
  <si>
    <t>65425022 - Servis a kontrola klimatizačních a vzduchotechnických jednotek u OŘ Plzeň 2025 - 2027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</si>
  <si>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</si>
  <si>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</si>
  <si>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</si>
  <si>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</si>
  <si>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</si>
  <si>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</si>
  <si>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</si>
  <si>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</si>
  <si>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</si>
  <si>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</si>
  <si>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</si>
  <si>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</si>
  <si>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</si>
  <si>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</si>
  <si>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</si>
  <si>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</si>
  <si>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</si>
  <si>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</si>
  <si>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</si>
  <si>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Kontrola a servis venkovních klimatizačních systémů</t>
  </si>
  <si>
    <t>kus</t>
  </si>
  <si>
    <t>16</t>
  </si>
  <si>
    <t>ROZPOCET</t>
  </si>
  <si>
    <t>4</t>
  </si>
  <si>
    <t>PP</t>
  </si>
  <si>
    <t>P</t>
  </si>
  <si>
    <t xml:space="preserve">Poznámka k položce:_x000d_
Poznámka k položce: _x000d_
Pravidelné odborné prohlídky s cílem zkontrolovat bezpečnou funkci a provoz klimatizačního a kondenzačního systému - provozní revize, prohlídky a zkoušky, včetně vystavení zpráv o těchto provedených prohlídkách a jejich předání objednateli. Pravidelná preventivní údržba - kontrola chodu vnější jednotky, kontrola těsnosti chladícího okruhu, vyčištění vnitřní a vnější jednotky, kontrola elektroinstalace, vyčištění filtru vnitřní jednotky, kontrola ovladače (baterie) a  kontrola protimrazové ochrany._x000d_
</t>
  </si>
  <si>
    <t>VV</t>
  </si>
  <si>
    <t>345*2 'Přepočtené koeficientem množství</t>
  </si>
  <si>
    <t>Kontrola a servis vnitřních klimatizačních systémů</t>
  </si>
  <si>
    <t>-309577851</t>
  </si>
  <si>
    <t xml:space="preserve">Poznámka k položce:_x000d_
Poznámka k položce: _x000d_
Pravidelné odborné prohlídky s cílem zkontrolovat bezpečnou funkci a provoz klimatizačního a kondenzačního systému - provozní revize, prohlídky a zkoušky, včetně vystavení zpráv o těchto provedených prohlídkách a jejich předání objednateli. Pravidelná preventivní údržba - kontrola chodu vnitřní jednotky, kontrola těsnosti chladícího okruhu, vyčištění vnitřní a vnější jednotky, kontrola elektroinstalace, vyčištění filtru vnitřní jednotky, kontrola ovladače (baterie) a  kontrola protimrazové ochrany._x000d_
</t>
  </si>
  <si>
    <t>727*2 'Přepočtené koeficientem množství</t>
  </si>
  <si>
    <t>3</t>
  </si>
  <si>
    <t>Kontrola a servis vzduchotechnických systémů</t>
  </si>
  <si>
    <t>-1317028062</t>
  </si>
  <si>
    <t xml:space="preserve">Poznámka k položce:_x000d_
Poznámka k položce: _x000d_
Pravidelné odborné prohlídky s cílem zkontrolovat bezpečnou funkci a provoz vzduchoterchnického systému - provozní revize, prohlídky a zkoušky, včetně vystavení zpráv o těchto provedených prohlídkách a jejich předání objednateli. Pravidelná preventivní údržba - kontrola čistoty vnitřních ploch, hlavně oběžného kola, kontrola stavu nátěru, kontrola stavu těsněni_x000d_
kontrola funkčnosti hlavních orgánů, kontrola stavu a napnutí klínových řemenů, kontrola stavu filtračních vložek, kontrola chodu klapek a kontrola upevnění a chodu servopohonů._x000d_
_x000d_
_x000d_
</t>
  </si>
  <si>
    <t>103*2 'Přepočtené koeficientem množství</t>
  </si>
  <si>
    <t>Návštěva servisního technika na odstranění poruchy klimatizačního a vzduchotechnického systému, včetně dopravy</t>
  </si>
  <si>
    <t>hod</t>
  </si>
  <si>
    <t>6</t>
  </si>
  <si>
    <t xml:space="preserve">Poznámka k položce:_x000d_
Poznámka k položce: _x000d_
Návštěva servisního technika na odstranění poruch klimatizačního a vzduchotechnického systému, včetně dopravy. Pokud nerní požadováno jinak, servisní technik se dostaví následující pracovní den.  Materiál použitý k opravě klimatizačního a vzducotechnického systému bude oceněn zvlášť cenou, v místě a čase obvyklou.</t>
  </si>
  <si>
    <t>500*2 'Přepočtené koeficientem množství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</si>
</sst>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1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8" fillId="0" borderId="0" xfId="0" applyFont="1" applyAlignment="1" applyProtection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2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2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3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4" fillId="0" borderId="14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4" fillId="0" borderId="14" xfId="0" applyFont="1" applyBorder="1" applyAlignment="1" applyProtection="1">
      <alignment horizontal="left" vertical="center"/>
    </xf>
    <xf numFmtId="0" fontId="14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7" fillId="4" borderId="6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right" vertical="center"/>
    </xf>
    <xf numFmtId="0" fontId="17" fillId="4" borderId="8" xfId="0" applyFont="1" applyFill="1" applyBorder="1" applyAlignment="1" applyProtection="1">
      <alignment horizontal="left" vertical="center"/>
    </xf>
    <xf numFmtId="0" fontId="17" fillId="4" borderId="0" xfId="0" applyFont="1" applyFill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8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7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7" fillId="4" borderId="16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</xf>
    <xf numFmtId="0" fontId="17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17" fillId="0" borderId="22" xfId="0" applyFont="1" applyBorder="1" applyAlignment="1" applyProtection="1">
      <alignment horizontal="center" vertical="center"/>
    </xf>
    <xf numFmtId="49" fontId="17" fillId="0" borderId="22" xfId="0" applyNumberFormat="1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167" fontId="17" fillId="0" borderId="22" xfId="0" applyNumberFormat="1" applyFont="1" applyBorder="1" applyAlignment="1" applyProtection="1">
      <alignment vertical="center"/>
    </xf>
    <xf numFmtId="4" fontId="17" fillId="2" borderId="22" xfId="0" applyNumberFormat="1" applyFont="1" applyFill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8" fillId="2" borderId="14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5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1" fillId="0" borderId="0" xfId="0" applyFont="1" applyAlignment="1" applyProtection="1">
      <alignment vertical="center" wrapText="1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1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6" fillId="0" borderId="19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2" t="s">
        <v>6</v>
      </c>
      <c r="BT2" s="12" t="s">
        <v>7</v>
      </c>
    </row>
    <row r="3" s="1" customFormat="1" ht="6.96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="1" customFormat="1" ht="24.96" customHeight="1">
      <c r="B4" s="16"/>
      <c r="C4" s="17"/>
      <c r="D4" s="18" t="s">
        <v>9</v>
      </c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5"/>
      <c r="AS4" s="19" t="s">
        <v>10</v>
      </c>
      <c r="BE4" s="20" t="s">
        <v>11</v>
      </c>
      <c r="BS4" s="12" t="s">
        <v>12</v>
      </c>
    </row>
    <row r="5" s="1" customFormat="1" ht="12" customHeight="1">
      <c r="B5" s="16"/>
      <c r="C5" s="17"/>
      <c r="D5" s="21" t="s">
        <v>13</v>
      </c>
      <c r="E5" s="17"/>
      <c r="F5" s="17"/>
      <c r="G5" s="17"/>
      <c r="H5" s="17"/>
      <c r="I5" s="17"/>
      <c r="J5" s="17"/>
      <c r="K5" s="22" t="s">
        <v>14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5"/>
      <c r="BE5" s="23" t="s">
        <v>15</v>
      </c>
      <c r="BS5" s="12" t="s">
        <v>6</v>
      </c>
    </row>
    <row r="6" s="1" customFormat="1" ht="36.96" customHeight="1">
      <c r="B6" s="16"/>
      <c r="C6" s="17"/>
      <c r="D6" s="24" t="s">
        <v>16</v>
      </c>
      <c r="E6" s="17"/>
      <c r="F6" s="17"/>
      <c r="G6" s="17"/>
      <c r="H6" s="17"/>
      <c r="I6" s="17"/>
      <c r="J6" s="17"/>
      <c r="K6" s="25" t="s">
        <v>17</v>
      </c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5"/>
      <c r="BE6" s="26"/>
      <c r="BS6" s="12" t="s">
        <v>6</v>
      </c>
    </row>
    <row r="7" s="1" customFormat="1" ht="12" customHeight="1">
      <c r="B7" s="16"/>
      <c r="C7" s="17"/>
      <c r="D7" s="27" t="s">
        <v>18</v>
      </c>
      <c r="E7" s="17"/>
      <c r="F7" s="17"/>
      <c r="G7" s="17"/>
      <c r="H7" s="17"/>
      <c r="I7" s="17"/>
      <c r="J7" s="17"/>
      <c r="K7" s="22" t="s">
        <v>1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27" t="s">
        <v>19</v>
      </c>
      <c r="AL7" s="17"/>
      <c r="AM7" s="17"/>
      <c r="AN7" s="22" t="s">
        <v>1</v>
      </c>
      <c r="AO7" s="17"/>
      <c r="AP7" s="17"/>
      <c r="AQ7" s="17"/>
      <c r="AR7" s="15"/>
      <c r="BE7" s="26"/>
      <c r="BS7" s="12" t="s">
        <v>6</v>
      </c>
    </row>
    <row r="8" s="1" customFormat="1" ht="12" customHeight="1">
      <c r="B8" s="16"/>
      <c r="C8" s="17"/>
      <c r="D8" s="27" t="s">
        <v>20</v>
      </c>
      <c r="E8" s="17"/>
      <c r="F8" s="17"/>
      <c r="G8" s="17"/>
      <c r="H8" s="17"/>
      <c r="I8" s="17"/>
      <c r="J8" s="17"/>
      <c r="K8" s="22" t="s">
        <v>21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27" t="s">
        <v>22</v>
      </c>
      <c r="AL8" s="17"/>
      <c r="AM8" s="17"/>
      <c r="AN8" s="28" t="s">
        <v>23</v>
      </c>
      <c r="AO8" s="17"/>
      <c r="AP8" s="17"/>
      <c r="AQ8" s="17"/>
      <c r="AR8" s="15"/>
      <c r="BE8" s="26"/>
      <c r="BS8" s="12" t="s">
        <v>6</v>
      </c>
    </row>
    <row r="9" s="1" customFormat="1" ht="14.4" customHeight="1"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5"/>
      <c r="BE9" s="26"/>
      <c r="BS9" s="12" t="s">
        <v>6</v>
      </c>
    </row>
    <row r="10" s="1" customFormat="1" ht="12" customHeight="1">
      <c r="B10" s="16"/>
      <c r="C10" s="17"/>
      <c r="D10" s="27" t="s">
        <v>24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27" t="s">
        <v>25</v>
      </c>
      <c r="AL10" s="17"/>
      <c r="AM10" s="17"/>
      <c r="AN10" s="22" t="s">
        <v>1</v>
      </c>
      <c r="AO10" s="17"/>
      <c r="AP10" s="17"/>
      <c r="AQ10" s="17"/>
      <c r="AR10" s="15"/>
      <c r="BE10" s="26"/>
      <c r="BS10" s="12" t="s">
        <v>6</v>
      </c>
    </row>
    <row r="11" s="1" customFormat="1" ht="18.48" customHeight="1">
      <c r="B11" s="16"/>
      <c r="C11" s="17"/>
      <c r="D11" s="17"/>
      <c r="E11" s="22" t="s">
        <v>21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27" t="s">
        <v>26</v>
      </c>
      <c r="AL11" s="17"/>
      <c r="AM11" s="17"/>
      <c r="AN11" s="22" t="s">
        <v>1</v>
      </c>
      <c r="AO11" s="17"/>
      <c r="AP11" s="17"/>
      <c r="AQ11" s="17"/>
      <c r="AR11" s="15"/>
      <c r="BE11" s="26"/>
      <c r="BS11" s="12" t="s">
        <v>6</v>
      </c>
    </row>
    <row r="12" s="1" customFormat="1" ht="6.96" customHeight="1"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5"/>
      <c r="BE12" s="26"/>
      <c r="BS12" s="12" t="s">
        <v>6</v>
      </c>
    </row>
    <row r="13" s="1" customFormat="1" ht="12" customHeight="1">
      <c r="B13" s="16"/>
      <c r="C13" s="17"/>
      <c r="D13" s="27" t="s">
        <v>27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27" t="s">
        <v>25</v>
      </c>
      <c r="AL13" s="17"/>
      <c r="AM13" s="17"/>
      <c r="AN13" s="29" t="s">
        <v>28</v>
      </c>
      <c r="AO13" s="17"/>
      <c r="AP13" s="17"/>
      <c r="AQ13" s="17"/>
      <c r="AR13" s="15"/>
      <c r="BE13" s="26"/>
      <c r="BS13" s="12" t="s">
        <v>6</v>
      </c>
    </row>
    <row r="14">
      <c r="B14" s="16"/>
      <c r="C14" s="17"/>
      <c r="D14" s="17"/>
      <c r="E14" s="29" t="s">
        <v>28</v>
      </c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27" t="s">
        <v>26</v>
      </c>
      <c r="AL14" s="17"/>
      <c r="AM14" s="17"/>
      <c r="AN14" s="29" t="s">
        <v>28</v>
      </c>
      <c r="AO14" s="17"/>
      <c r="AP14" s="17"/>
      <c r="AQ14" s="17"/>
      <c r="AR14" s="15"/>
      <c r="BE14" s="26"/>
      <c r="BS14" s="12" t="s">
        <v>6</v>
      </c>
    </row>
    <row r="15" s="1" customFormat="1" ht="6.96" customHeight="1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5"/>
      <c r="BE15" s="26"/>
      <c r="BS15" s="12" t="s">
        <v>4</v>
      </c>
    </row>
    <row r="16" s="1" customFormat="1" ht="12" customHeight="1">
      <c r="B16" s="16"/>
      <c r="C16" s="17"/>
      <c r="D16" s="27" t="s">
        <v>29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27" t="s">
        <v>25</v>
      </c>
      <c r="AL16" s="17"/>
      <c r="AM16" s="17"/>
      <c r="AN16" s="22" t="s">
        <v>1</v>
      </c>
      <c r="AO16" s="17"/>
      <c r="AP16" s="17"/>
      <c r="AQ16" s="17"/>
      <c r="AR16" s="15"/>
      <c r="BE16" s="26"/>
      <c r="BS16" s="12" t="s">
        <v>4</v>
      </c>
    </row>
    <row r="17" s="1" customFormat="1" ht="18.48" customHeight="1">
      <c r="B17" s="16"/>
      <c r="C17" s="17"/>
      <c r="D17" s="17"/>
      <c r="E17" s="22" t="s">
        <v>21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27" t="s">
        <v>26</v>
      </c>
      <c r="AL17" s="17"/>
      <c r="AM17" s="17"/>
      <c r="AN17" s="22" t="s">
        <v>1</v>
      </c>
      <c r="AO17" s="17"/>
      <c r="AP17" s="17"/>
      <c r="AQ17" s="17"/>
      <c r="AR17" s="15"/>
      <c r="BE17" s="26"/>
      <c r="BS17" s="12" t="s">
        <v>30</v>
      </c>
    </row>
    <row r="18" s="1" customFormat="1" ht="6.96" customHeight="1"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5"/>
      <c r="BE18" s="26"/>
      <c r="BS18" s="12" t="s">
        <v>6</v>
      </c>
    </row>
    <row r="19" s="1" customFormat="1" ht="12" customHeight="1">
      <c r="B19" s="16"/>
      <c r="C19" s="17"/>
      <c r="D19" s="27" t="s">
        <v>31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27" t="s">
        <v>25</v>
      </c>
      <c r="AL19" s="17"/>
      <c r="AM19" s="17"/>
      <c r="AN19" s="22" t="s">
        <v>1</v>
      </c>
      <c r="AO19" s="17"/>
      <c r="AP19" s="17"/>
      <c r="AQ19" s="17"/>
      <c r="AR19" s="15"/>
      <c r="BE19" s="26"/>
      <c r="BS19" s="12" t="s">
        <v>6</v>
      </c>
    </row>
    <row r="20" s="1" customFormat="1" ht="18.48" customHeight="1">
      <c r="B20" s="16"/>
      <c r="C20" s="17"/>
      <c r="D20" s="17"/>
      <c r="E20" s="22" t="s">
        <v>21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27" t="s">
        <v>26</v>
      </c>
      <c r="AL20" s="17"/>
      <c r="AM20" s="17"/>
      <c r="AN20" s="22" t="s">
        <v>1</v>
      </c>
      <c r="AO20" s="17"/>
      <c r="AP20" s="17"/>
      <c r="AQ20" s="17"/>
      <c r="AR20" s="15"/>
      <c r="BE20" s="26"/>
      <c r="BS20" s="12" t="s">
        <v>30</v>
      </c>
    </row>
    <row r="21" s="1" customFormat="1" ht="6.96" customHeight="1"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5"/>
      <c r="BE21" s="26"/>
    </row>
    <row r="22" s="1" customFormat="1" ht="12" customHeight="1">
      <c r="B22" s="16"/>
      <c r="C22" s="17"/>
      <c r="D22" s="27" t="s">
        <v>32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5"/>
      <c r="BE22" s="26"/>
    </row>
    <row r="23" s="1" customFormat="1" ht="16.5" customHeight="1">
      <c r="B23" s="16"/>
      <c r="C23" s="17"/>
      <c r="D23" s="17"/>
      <c r="E23" s="31" t="s">
        <v>1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17"/>
      <c r="AP23" s="17"/>
      <c r="AQ23" s="17"/>
      <c r="AR23" s="15"/>
      <c r="BE23" s="26"/>
    </row>
    <row r="24" s="1" customFormat="1" ht="6.96" customHeight="1"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5"/>
      <c r="BE24" s="26"/>
    </row>
    <row r="25" s="1" customFormat="1" ht="6.96" customHeight="1">
      <c r="B25" s="16"/>
      <c r="C25" s="17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17"/>
      <c r="AQ25" s="17"/>
      <c r="AR25" s="15"/>
      <c r="BE25" s="26"/>
    </row>
    <row r="26" s="2" customFormat="1" ht="25.92" customHeight="1">
      <c r="A26" s="33"/>
      <c r="B26" s="34"/>
      <c r="C26" s="35"/>
      <c r="D26" s="36" t="s">
        <v>33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5"/>
      <c r="AQ26" s="35"/>
      <c r="AR26" s="39"/>
      <c r="BE26" s="26"/>
    </row>
    <row r="27" s="2" customFormat="1" ht="6.96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26"/>
    </row>
    <row r="28" s="2" customFormat="1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34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35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36</v>
      </c>
      <c r="AL28" s="40"/>
      <c r="AM28" s="40"/>
      <c r="AN28" s="40"/>
      <c r="AO28" s="40"/>
      <c r="AP28" s="35"/>
      <c r="AQ28" s="35"/>
      <c r="AR28" s="39"/>
      <c r="BE28" s="26"/>
    </row>
    <row r="29" hidden="1" s="3" customFormat="1" ht="14.4" customHeight="1">
      <c r="A29" s="3"/>
      <c r="B29" s="41"/>
      <c r="C29" s="42"/>
      <c r="D29" s="27" t="s">
        <v>37</v>
      </c>
      <c r="E29" s="42"/>
      <c r="F29" s="27" t="s">
        <v>38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ROUND(AZ94, 2)</f>
        <v>0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ROUND(AV94, 2)</f>
        <v>0</v>
      </c>
      <c r="AL29" s="42"/>
      <c r="AM29" s="42"/>
      <c r="AN29" s="42"/>
      <c r="AO29" s="42"/>
      <c r="AP29" s="42"/>
      <c r="AQ29" s="42"/>
      <c r="AR29" s="45"/>
      <c r="BE29" s="46"/>
    </row>
    <row r="30" hidden="1" s="3" customFormat="1" ht="14.4" customHeight="1">
      <c r="A30" s="3"/>
      <c r="B30" s="41"/>
      <c r="C30" s="42"/>
      <c r="D30" s="42"/>
      <c r="E30" s="42"/>
      <c r="F30" s="27" t="s">
        <v>39</v>
      </c>
      <c r="G30" s="42"/>
      <c r="H30" s="42"/>
      <c r="I30" s="42"/>
      <c r="J30" s="42"/>
      <c r="K30" s="42"/>
      <c r="L30" s="43">
        <v>0.12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ROUND(BA94,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ROUND(AW94, 2)</f>
        <v>0</v>
      </c>
      <c r="AL30" s="42"/>
      <c r="AM30" s="42"/>
      <c r="AN30" s="42"/>
      <c r="AO30" s="42"/>
      <c r="AP30" s="42"/>
      <c r="AQ30" s="42"/>
      <c r="AR30" s="45"/>
      <c r="BE30" s="46"/>
    </row>
    <row r="31" s="3" customFormat="1" ht="14.4" customHeight="1">
      <c r="A31" s="3"/>
      <c r="B31" s="41"/>
      <c r="C31" s="42"/>
      <c r="D31" s="47" t="s">
        <v>37</v>
      </c>
      <c r="E31" s="42"/>
      <c r="F31" s="27" t="s">
        <v>40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ROUND(BB94,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46"/>
    </row>
    <row r="32" s="3" customFormat="1" ht="14.4" customHeight="1">
      <c r="A32" s="3"/>
      <c r="B32" s="41"/>
      <c r="C32" s="42"/>
      <c r="D32" s="42"/>
      <c r="E32" s="42"/>
      <c r="F32" s="27" t="s">
        <v>41</v>
      </c>
      <c r="G32" s="42"/>
      <c r="H32" s="42"/>
      <c r="I32" s="42"/>
      <c r="J32" s="42"/>
      <c r="K32" s="42"/>
      <c r="L32" s="43">
        <v>0.12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ROUND(BC94,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46"/>
    </row>
    <row r="33" hidden="1" s="3" customFormat="1" ht="14.4" customHeight="1">
      <c r="A33" s="3"/>
      <c r="B33" s="41"/>
      <c r="C33" s="42"/>
      <c r="D33" s="42"/>
      <c r="E33" s="42"/>
      <c r="F33" s="27" t="s">
        <v>42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ROUND(BD94,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  <c r="BE33" s="46"/>
    </row>
    <row r="34" s="2" customFormat="1" ht="6.96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  <c r="BE34" s="26"/>
    </row>
    <row r="35" s="2" customFormat="1" ht="25.92" customHeight="1">
      <c r="A35" s="33"/>
      <c r="B35" s="34"/>
      <c r="C35" s="48"/>
      <c r="D35" s="49" t="s">
        <v>43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44</v>
      </c>
      <c r="U35" s="50"/>
      <c r="V35" s="50"/>
      <c r="W35" s="50"/>
      <c r="X35" s="52" t="s">
        <v>45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39"/>
      <c r="BE35" s="33"/>
    </row>
    <row r="36" s="2" customFormat="1" ht="6.96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  <c r="BE36" s="33"/>
    </row>
    <row r="37" s="2" customFormat="1" ht="14.4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9"/>
      <c r="BE37" s="33"/>
    </row>
    <row r="38" s="1" customFormat="1" ht="14.4" customHeight="1"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5"/>
    </row>
    <row r="39" s="1" customFormat="1" ht="14.4" customHeight="1"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5"/>
    </row>
    <row r="40" s="1" customFormat="1" ht="14.4" customHeight="1"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5"/>
    </row>
    <row r="41" s="1" customFormat="1" ht="14.4" customHeight="1"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5"/>
    </row>
    <row r="42" s="1" customFormat="1" ht="14.4" customHeight="1"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5"/>
    </row>
    <row r="43" s="1" customFormat="1" ht="14.4" customHeight="1"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5"/>
    </row>
    <row r="44" s="1" customFormat="1" ht="14.4" customHeight="1"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5"/>
    </row>
    <row r="45" s="1" customFormat="1" ht="14.4" customHeight="1"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5"/>
    </row>
    <row r="46" s="1" customFormat="1" ht="14.4" customHeight="1"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5"/>
    </row>
    <row r="47" s="1" customFormat="1" ht="14.4" customHeight="1"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5"/>
    </row>
    <row r="48" s="1" customFormat="1" ht="14.4" customHeight="1"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5"/>
    </row>
    <row r="49" s="2" customFormat="1" ht="14.4" customHeight="1">
      <c r="B49" s="55"/>
      <c r="C49" s="56"/>
      <c r="D49" s="57" t="s">
        <v>46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47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5"/>
    </row>
    <row r="51"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5"/>
    </row>
    <row r="52"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5"/>
    </row>
    <row r="53"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5"/>
    </row>
    <row r="54"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5"/>
    </row>
    <row r="55"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5"/>
    </row>
    <row r="56">
      <c r="B56" s="16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5"/>
    </row>
    <row r="57">
      <c r="B57" s="16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5"/>
    </row>
    <row r="58">
      <c r="B58" s="16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5"/>
    </row>
    <row r="59">
      <c r="B59" s="16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5"/>
    </row>
    <row r="60" s="2" customFormat="1">
      <c r="A60" s="33"/>
      <c r="B60" s="34"/>
      <c r="C60" s="35"/>
      <c r="D60" s="60" t="s">
        <v>48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60" t="s">
        <v>49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60" t="s">
        <v>48</v>
      </c>
      <c r="AI60" s="37"/>
      <c r="AJ60" s="37"/>
      <c r="AK60" s="37"/>
      <c r="AL60" s="37"/>
      <c r="AM60" s="60" t="s">
        <v>49</v>
      </c>
      <c r="AN60" s="37"/>
      <c r="AO60" s="37"/>
      <c r="AP60" s="35"/>
      <c r="AQ60" s="35"/>
      <c r="AR60" s="39"/>
      <c r="BE60" s="33"/>
    </row>
    <row r="61">
      <c r="B61" s="16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17"/>
      <c r="AR61" s="15"/>
    </row>
    <row r="62"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5"/>
    </row>
    <row r="63"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5"/>
    </row>
    <row r="64" s="2" customFormat="1">
      <c r="A64" s="33"/>
      <c r="B64" s="34"/>
      <c r="C64" s="35"/>
      <c r="D64" s="57" t="s">
        <v>50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51</v>
      </c>
      <c r="AI64" s="61"/>
      <c r="AJ64" s="61"/>
      <c r="AK64" s="61"/>
      <c r="AL64" s="61"/>
      <c r="AM64" s="61"/>
      <c r="AN64" s="61"/>
      <c r="AO64" s="61"/>
      <c r="AP64" s="35"/>
      <c r="AQ64" s="35"/>
      <c r="AR64" s="39"/>
      <c r="BE64" s="33"/>
    </row>
    <row r="65"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5"/>
    </row>
    <row r="66"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5"/>
    </row>
    <row r="67"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5"/>
    </row>
    <row r="68"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5"/>
    </row>
    <row r="69"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5"/>
    </row>
    <row r="70"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5"/>
    </row>
    <row r="71"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5"/>
    </row>
    <row r="72"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5"/>
    </row>
    <row r="73"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5"/>
    </row>
    <row r="74"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5"/>
    </row>
    <row r="75" s="2" customFormat="1">
      <c r="A75" s="33"/>
      <c r="B75" s="34"/>
      <c r="C75" s="35"/>
      <c r="D75" s="60" t="s">
        <v>48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60" t="s">
        <v>49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60" t="s">
        <v>48</v>
      </c>
      <c r="AI75" s="37"/>
      <c r="AJ75" s="37"/>
      <c r="AK75" s="37"/>
      <c r="AL75" s="37"/>
      <c r="AM75" s="60" t="s">
        <v>49</v>
      </c>
      <c r="AN75" s="37"/>
      <c r="AO75" s="37"/>
      <c r="AP75" s="35"/>
      <c r="AQ75" s="35"/>
      <c r="AR75" s="39"/>
      <c r="BE75" s="33"/>
    </row>
    <row r="76" s="2" customForma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9"/>
      <c r="BE76" s="33"/>
    </row>
    <row r="77" s="2" customFormat="1" ht="6.96" customHeight="1">
      <c r="A77" s="33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39"/>
      <c r="BE77" s="33"/>
    </row>
    <row r="81" s="2" customFormat="1" ht="6.96" customHeight="1">
      <c r="A81" s="33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39"/>
      <c r="BE81" s="33"/>
    </row>
    <row r="82" s="2" customFormat="1" ht="24.96" customHeight="1">
      <c r="A82" s="33"/>
      <c r="B82" s="34"/>
      <c r="C82" s="18" t="s">
        <v>52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9"/>
      <c r="B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9"/>
      <c r="BE83" s="33"/>
    </row>
    <row r="84" s="4" customFormat="1" ht="12" customHeight="1">
      <c r="A84" s="4"/>
      <c r="B84" s="66"/>
      <c r="C84" s="27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65425022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Servis a kontrola klimatizačních a vzduchotechnických jednotek u OŘ Plzeň 2025 - 2027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9"/>
      <c r="BE86" s="33"/>
    </row>
    <row r="87" s="2" customFormat="1" ht="12" customHeight="1">
      <c r="A87" s="33"/>
      <c r="B87" s="34"/>
      <c r="C87" s="27" t="s">
        <v>20</v>
      </c>
      <c r="D87" s="35"/>
      <c r="E87" s="35"/>
      <c r="F87" s="35"/>
      <c r="G87" s="35"/>
      <c r="H87" s="35"/>
      <c r="I87" s="35"/>
      <c r="J87" s="35"/>
      <c r="K87" s="35"/>
      <c r="L87" s="74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7" t="s">
        <v>22</v>
      </c>
      <c r="AJ87" s="35"/>
      <c r="AK87" s="35"/>
      <c r="AL87" s="35"/>
      <c r="AM87" s="75" t="str">
        <f>IF(AN8= "","",AN8)</f>
        <v>10. 3. 2025</v>
      </c>
      <c r="AN87" s="75"/>
      <c r="AO87" s="35"/>
      <c r="AP87" s="35"/>
      <c r="AQ87" s="35"/>
      <c r="AR87" s="39"/>
      <c r="B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9"/>
      <c r="BE88" s="33"/>
    </row>
    <row r="89" s="2" customFormat="1" ht="15.15" customHeight="1">
      <c r="A89" s="33"/>
      <c r="B89" s="34"/>
      <c r="C89" s="27" t="s">
        <v>24</v>
      </c>
      <c r="D89" s="35"/>
      <c r="E89" s="35"/>
      <c r="F89" s="35"/>
      <c r="G89" s="35"/>
      <c r="H89" s="35"/>
      <c r="I89" s="35"/>
      <c r="J89" s="35"/>
      <c r="K89" s="35"/>
      <c r="L89" s="67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7" t="s">
        <v>29</v>
      </c>
      <c r="AJ89" s="35"/>
      <c r="AK89" s="35"/>
      <c r="AL89" s="35"/>
      <c r="AM89" s="76" t="str">
        <f>IF(E17="","",E17)</f>
        <v xml:space="preserve"> </v>
      </c>
      <c r="AN89" s="67"/>
      <c r="AO89" s="67"/>
      <c r="AP89" s="67"/>
      <c r="AQ89" s="35"/>
      <c r="AR89" s="39"/>
      <c r="AS89" s="77" t="s">
        <v>53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3"/>
    </row>
    <row r="90" s="2" customFormat="1" ht="15.15" customHeight="1">
      <c r="A90" s="33"/>
      <c r="B90" s="34"/>
      <c r="C90" s="27" t="s">
        <v>27</v>
      </c>
      <c r="D90" s="35"/>
      <c r="E90" s="35"/>
      <c r="F90" s="35"/>
      <c r="G90" s="35"/>
      <c r="H90" s="35"/>
      <c r="I90" s="35"/>
      <c r="J90" s="35"/>
      <c r="K90" s="35"/>
      <c r="L90" s="67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7" t="s">
        <v>31</v>
      </c>
      <c r="AJ90" s="35"/>
      <c r="AK90" s="35"/>
      <c r="AL90" s="35"/>
      <c r="AM90" s="76" t="str">
        <f>IF(E20="","",E20)</f>
        <v xml:space="preserve"> </v>
      </c>
      <c r="AN90" s="67"/>
      <c r="AO90" s="67"/>
      <c r="AP90" s="67"/>
      <c r="AQ90" s="35"/>
      <c r="AR90" s="39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3"/>
    </row>
    <row r="91" s="2" customFormat="1" ht="10.8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9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3"/>
    </row>
    <row r="92" s="2" customFormat="1" ht="29.28" customHeight="1">
      <c r="A92" s="33"/>
      <c r="B92" s="34"/>
      <c r="C92" s="89" t="s">
        <v>54</v>
      </c>
      <c r="D92" s="90"/>
      <c r="E92" s="90"/>
      <c r="F92" s="90"/>
      <c r="G92" s="90"/>
      <c r="H92" s="91"/>
      <c r="I92" s="92" t="s">
        <v>55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56</v>
      </c>
      <c r="AH92" s="90"/>
      <c r="AI92" s="90"/>
      <c r="AJ92" s="90"/>
      <c r="AK92" s="90"/>
      <c r="AL92" s="90"/>
      <c r="AM92" s="90"/>
      <c r="AN92" s="92" t="s">
        <v>57</v>
      </c>
      <c r="AO92" s="90"/>
      <c r="AP92" s="94"/>
      <c r="AQ92" s="95" t="s">
        <v>58</v>
      </c>
      <c r="AR92" s="39"/>
      <c r="AS92" s="96" t="s">
        <v>59</v>
      </c>
      <c r="AT92" s="97" t="s">
        <v>60</v>
      </c>
      <c r="AU92" s="97" t="s">
        <v>61</v>
      </c>
      <c r="AV92" s="97" t="s">
        <v>62</v>
      </c>
      <c r="AW92" s="97" t="s">
        <v>63</v>
      </c>
      <c r="AX92" s="97" t="s">
        <v>64</v>
      </c>
      <c r="AY92" s="97" t="s">
        <v>65</v>
      </c>
      <c r="AZ92" s="97" t="s">
        <v>66</v>
      </c>
      <c r="BA92" s="97" t="s">
        <v>67</v>
      </c>
      <c r="BB92" s="97" t="s">
        <v>68</v>
      </c>
      <c r="BC92" s="97" t="s">
        <v>69</v>
      </c>
      <c r="BD92" s="98" t="s">
        <v>70</v>
      </c>
      <c r="BE92" s="33"/>
    </row>
    <row r="93" s="2" customFormat="1" ht="10.8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9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3"/>
    </row>
    <row r="94" s="6" customFormat="1" ht="32.4" customHeight="1">
      <c r="A94" s="6"/>
      <c r="B94" s="102"/>
      <c r="C94" s="103" t="s">
        <v>71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ROUND(AS95,2)</f>
        <v>0</v>
      </c>
      <c r="AT94" s="110">
        <f>ROUND(SUM(AV94:AW94),2)</f>
        <v>0</v>
      </c>
      <c r="AU94" s="111">
        <f>ROUND(AU95,5)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ROUND(AZ95,2)</f>
        <v>0</v>
      </c>
      <c r="BA94" s="110">
        <f>ROUND(BA95,2)</f>
        <v>0</v>
      </c>
      <c r="BB94" s="110">
        <f>ROUND(BB95,2)</f>
        <v>0</v>
      </c>
      <c r="BC94" s="110">
        <f>ROUND(BC95,2)</f>
        <v>0</v>
      </c>
      <c r="BD94" s="112">
        <f>ROUND(BD95,2)</f>
        <v>0</v>
      </c>
      <c r="BE94" s="6"/>
      <c r="BS94" s="113" t="s">
        <v>72</v>
      </c>
      <c r="BT94" s="113" t="s">
        <v>73</v>
      </c>
      <c r="BU94" s="114" t="s">
        <v>74</v>
      </c>
      <c r="BV94" s="113" t="s">
        <v>75</v>
      </c>
      <c r="BW94" s="113" t="s">
        <v>5</v>
      </c>
      <c r="BX94" s="113" t="s">
        <v>76</v>
      </c>
      <c r="CL94" s="113" t="s">
        <v>1</v>
      </c>
    </row>
    <row r="95" s="7" customFormat="1" ht="37.5" customHeight="1">
      <c r="A95" s="115" t="s">
        <v>77</v>
      </c>
      <c r="B95" s="116"/>
      <c r="C95" s="117"/>
      <c r="D95" s="118" t="s">
        <v>14</v>
      </c>
      <c r="E95" s="118"/>
      <c r="F95" s="118"/>
      <c r="G95" s="118"/>
      <c r="H95" s="118"/>
      <c r="I95" s="119"/>
      <c r="J95" s="118" t="s">
        <v>17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'65425022 - Servis a kontr...'!J30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78</v>
      </c>
      <c r="AR95" s="122"/>
      <c r="AS95" s="123">
        <v>0</v>
      </c>
      <c r="AT95" s="124">
        <f>ROUND(SUM(AV95:AW95),2)</f>
        <v>0</v>
      </c>
      <c r="AU95" s="125">
        <f>'65425022 - Servis a kontr...'!P116</f>
        <v>0</v>
      </c>
      <c r="AV95" s="124">
        <f>'65425022 - Servis a kontr...'!J33</f>
        <v>0</v>
      </c>
      <c r="AW95" s="124">
        <f>'65425022 - Servis a kontr...'!J34</f>
        <v>0</v>
      </c>
      <c r="AX95" s="124">
        <f>'65425022 - Servis a kontr...'!J35</f>
        <v>0</v>
      </c>
      <c r="AY95" s="124">
        <f>'65425022 - Servis a kontr...'!J36</f>
        <v>0</v>
      </c>
      <c r="AZ95" s="124">
        <f>'65425022 - Servis a kontr...'!F33</f>
        <v>0</v>
      </c>
      <c r="BA95" s="124">
        <f>'65425022 - Servis a kontr...'!F34</f>
        <v>0</v>
      </c>
      <c r="BB95" s="124">
        <f>'65425022 - Servis a kontr...'!F35</f>
        <v>0</v>
      </c>
      <c r="BC95" s="124">
        <f>'65425022 - Servis a kontr...'!F36</f>
        <v>0</v>
      </c>
      <c r="BD95" s="126">
        <f>'65425022 - Servis a kontr...'!F37</f>
        <v>0</v>
      </c>
      <c r="BE95" s="7"/>
      <c r="BT95" s="127" t="s">
        <v>79</v>
      </c>
      <c r="BV95" s="127" t="s">
        <v>75</v>
      </c>
      <c r="BW95" s="127" t="s">
        <v>80</v>
      </c>
      <c r="BX95" s="127" t="s">
        <v>5</v>
      </c>
      <c r="CL95" s="127" t="s">
        <v>1</v>
      </c>
      <c r="CM95" s="127" t="s">
        <v>81</v>
      </c>
    </row>
    <row r="96" s="2" customFormat="1" ht="30" customHeight="1">
      <c r="A96" s="33"/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9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</row>
    <row r="97" s="2" customFormat="1" ht="6.96" customHeight="1">
      <c r="A97" s="33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39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</sheetData>
  <sheetProtection sheet="1" formatColumns="0" formatRows="0" objects="1" scenarios="1" spinCount="100000" saltValue="kOF935xXwQFea9fpp0DhaSXyNIceuNXljBAZuHCNrZ/wjY/TzkyBF+awqQ4P+AnttmAWRVvSm049ToN2R+rM1A==" hashValue="hGyuirESu1iPm11Z/tTdwbN7qeT6hOW8l6SmGuEGBExY5UC5iJzq+JRG7UKyO5jWl8hZ7WnZ+d7ZrNfIKWJuCg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65425022 - Servis a kontr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2" t="s">
        <v>80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5"/>
      <c r="AT3" s="12" t="s">
        <v>81</v>
      </c>
    </row>
    <row r="4" s="1" customFormat="1" ht="24.96" customHeight="1">
      <c r="B4" s="15"/>
      <c r="D4" s="130" t="s">
        <v>82</v>
      </c>
      <c r="L4" s="15"/>
      <c r="M4" s="131" t="s">
        <v>10</v>
      </c>
      <c r="AT4" s="12" t="s">
        <v>30</v>
      </c>
    </row>
    <row r="5" s="1" customFormat="1" ht="6.96" customHeight="1">
      <c r="B5" s="15"/>
      <c r="L5" s="15"/>
    </row>
    <row r="6" s="1" customFormat="1" ht="12" customHeight="1">
      <c r="B6" s="15"/>
      <c r="D6" s="132" t="s">
        <v>16</v>
      </c>
      <c r="L6" s="15"/>
    </row>
    <row r="7" s="1" customFormat="1" ht="26.25" customHeight="1">
      <c r="B7" s="15"/>
      <c r="E7" s="133" t="str">
        <f>'Rekapitulace stavby'!K6</f>
        <v>Servis a kontrola klimatizačních a vzduchotechnických jednotek u OŘ Plzeň 2025 - 2027</v>
      </c>
      <c r="F7" s="132"/>
      <c r="G7" s="132"/>
      <c r="H7" s="132"/>
      <c r="L7" s="15"/>
    </row>
    <row r="8" s="2" customFormat="1" ht="12" customHeight="1">
      <c r="A8" s="33"/>
      <c r="B8" s="39"/>
      <c r="C8" s="33"/>
      <c r="D8" s="132" t="s">
        <v>83</v>
      </c>
      <c r="E8" s="33"/>
      <c r="F8" s="33"/>
      <c r="G8" s="33"/>
      <c r="H8" s="33"/>
      <c r="I8" s="33"/>
      <c r="J8" s="33"/>
      <c r="K8" s="33"/>
      <c r="L8" s="59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30" customHeight="1">
      <c r="A9" s="33"/>
      <c r="B9" s="39"/>
      <c r="C9" s="33"/>
      <c r="D9" s="33"/>
      <c r="E9" s="134" t="s">
        <v>84</v>
      </c>
      <c r="F9" s="33"/>
      <c r="G9" s="33"/>
      <c r="H9" s="33"/>
      <c r="I9" s="33"/>
      <c r="J9" s="33"/>
      <c r="K9" s="33"/>
      <c r="L9" s="59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59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32" t="s">
        <v>18</v>
      </c>
      <c r="E11" s="33"/>
      <c r="F11" s="135" t="s">
        <v>1</v>
      </c>
      <c r="G11" s="33"/>
      <c r="H11" s="33"/>
      <c r="I11" s="132" t="s">
        <v>19</v>
      </c>
      <c r="J11" s="135" t="s">
        <v>1</v>
      </c>
      <c r="K11" s="33"/>
      <c r="L11" s="59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32" t="s">
        <v>20</v>
      </c>
      <c r="E12" s="33"/>
      <c r="F12" s="135" t="s">
        <v>21</v>
      </c>
      <c r="G12" s="33"/>
      <c r="H12" s="33"/>
      <c r="I12" s="132" t="s">
        <v>22</v>
      </c>
      <c r="J12" s="136" t="str">
        <f>'Rekapitulace stavby'!AN8</f>
        <v>10. 3. 2025</v>
      </c>
      <c r="K12" s="33"/>
      <c r="L12" s="59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59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2" t="s">
        <v>24</v>
      </c>
      <c r="E14" s="33"/>
      <c r="F14" s="33"/>
      <c r="G14" s="33"/>
      <c r="H14" s="33"/>
      <c r="I14" s="132" t="s">
        <v>25</v>
      </c>
      <c r="J14" s="135" t="str">
        <f>IF('Rekapitulace stavby'!AN10="","",'Rekapitulace stavby'!AN10)</f>
        <v/>
      </c>
      <c r="K14" s="33"/>
      <c r="L14" s="59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35" t="str">
        <f>IF('Rekapitulace stavby'!E11="","",'Rekapitulace stavby'!E11)</f>
        <v xml:space="preserve"> </v>
      </c>
      <c r="F15" s="33"/>
      <c r="G15" s="33"/>
      <c r="H15" s="33"/>
      <c r="I15" s="132" t="s">
        <v>26</v>
      </c>
      <c r="J15" s="135" t="str">
        <f>IF('Rekapitulace stavby'!AN11="","",'Rekapitulace stavby'!AN11)</f>
        <v/>
      </c>
      <c r="K15" s="33"/>
      <c r="L15" s="5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59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32" t="s">
        <v>27</v>
      </c>
      <c r="E17" s="33"/>
      <c r="F17" s="33"/>
      <c r="G17" s="33"/>
      <c r="H17" s="33"/>
      <c r="I17" s="132" t="s">
        <v>25</v>
      </c>
      <c r="J17" s="28" t="str">
        <f>'Rekapitulace stavby'!AN13</f>
        <v>Vyplň údaj</v>
      </c>
      <c r="K17" s="33"/>
      <c r="L17" s="59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28" t="str">
        <f>'Rekapitulace stavby'!E14</f>
        <v>Vyplň údaj</v>
      </c>
      <c r="F18" s="135"/>
      <c r="G18" s="135"/>
      <c r="H18" s="135"/>
      <c r="I18" s="132" t="s">
        <v>26</v>
      </c>
      <c r="J18" s="28" t="str">
        <f>'Rekapitulace stavby'!AN14</f>
        <v>Vyplň údaj</v>
      </c>
      <c r="K18" s="33"/>
      <c r="L18" s="5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59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32" t="s">
        <v>29</v>
      </c>
      <c r="E20" s="33"/>
      <c r="F20" s="33"/>
      <c r="G20" s="33"/>
      <c r="H20" s="33"/>
      <c r="I20" s="132" t="s">
        <v>25</v>
      </c>
      <c r="J20" s="135" t="str">
        <f>IF('Rekapitulace stavby'!AN16="","",'Rekapitulace stavby'!AN16)</f>
        <v/>
      </c>
      <c r="K20" s="33"/>
      <c r="L20" s="59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35" t="str">
        <f>IF('Rekapitulace stavby'!E17="","",'Rekapitulace stavby'!E17)</f>
        <v xml:space="preserve"> </v>
      </c>
      <c r="F21" s="33"/>
      <c r="G21" s="33"/>
      <c r="H21" s="33"/>
      <c r="I21" s="132" t="s">
        <v>26</v>
      </c>
      <c r="J21" s="135" t="str">
        <f>IF('Rekapitulace stavby'!AN17="","",'Rekapitulace stavby'!AN17)</f>
        <v/>
      </c>
      <c r="K21" s="33"/>
      <c r="L21" s="59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59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32" t="s">
        <v>31</v>
      </c>
      <c r="E23" s="33"/>
      <c r="F23" s="33"/>
      <c r="G23" s="33"/>
      <c r="H23" s="33"/>
      <c r="I23" s="132" t="s">
        <v>25</v>
      </c>
      <c r="J23" s="135" t="str">
        <f>IF('Rekapitulace stavby'!AN19="","",'Rekapitulace stavby'!AN19)</f>
        <v/>
      </c>
      <c r="K23" s="33"/>
      <c r="L23" s="59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35" t="str">
        <f>IF('Rekapitulace stavby'!E20="","",'Rekapitulace stavby'!E20)</f>
        <v xml:space="preserve"> </v>
      </c>
      <c r="F24" s="33"/>
      <c r="G24" s="33"/>
      <c r="H24" s="33"/>
      <c r="I24" s="132" t="s">
        <v>26</v>
      </c>
      <c r="J24" s="135" t="str">
        <f>IF('Rekapitulace stavby'!AN20="","",'Rekapitulace stavby'!AN20)</f>
        <v/>
      </c>
      <c r="K24" s="33"/>
      <c r="L24" s="59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59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32" t="s">
        <v>32</v>
      </c>
      <c r="E26" s="33"/>
      <c r="F26" s="33"/>
      <c r="G26" s="33"/>
      <c r="H26" s="33"/>
      <c r="I26" s="33"/>
      <c r="J26" s="33"/>
      <c r="K26" s="33"/>
      <c r="L26" s="59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37"/>
      <c r="B27" s="138"/>
      <c r="C27" s="137"/>
      <c r="D27" s="137"/>
      <c r="E27" s="139" t="s">
        <v>1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59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41"/>
      <c r="E29" s="141"/>
      <c r="F29" s="141"/>
      <c r="G29" s="141"/>
      <c r="H29" s="141"/>
      <c r="I29" s="141"/>
      <c r="J29" s="141"/>
      <c r="K29" s="141"/>
      <c r="L29" s="59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42" t="s">
        <v>33</v>
      </c>
      <c r="E30" s="33"/>
      <c r="F30" s="33"/>
      <c r="G30" s="33"/>
      <c r="H30" s="33"/>
      <c r="I30" s="33"/>
      <c r="J30" s="143">
        <f>ROUND(J116, 2)</f>
        <v>0</v>
      </c>
      <c r="K30" s="33"/>
      <c r="L30" s="59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1"/>
      <c r="E31" s="141"/>
      <c r="F31" s="141"/>
      <c r="G31" s="141"/>
      <c r="H31" s="141"/>
      <c r="I31" s="141"/>
      <c r="J31" s="141"/>
      <c r="K31" s="141"/>
      <c r="L31" s="59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44" t="s">
        <v>35</v>
      </c>
      <c r="G32" s="33"/>
      <c r="H32" s="33"/>
      <c r="I32" s="144" t="s">
        <v>34</v>
      </c>
      <c r="J32" s="144" t="s">
        <v>36</v>
      </c>
      <c r="K32" s="33"/>
      <c r="L32" s="59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hidden="1" s="2" customFormat="1" ht="14.4" customHeight="1">
      <c r="A33" s="33"/>
      <c r="B33" s="39"/>
      <c r="C33" s="33"/>
      <c r="D33" s="145" t="s">
        <v>37</v>
      </c>
      <c r="E33" s="132" t="s">
        <v>38</v>
      </c>
      <c r="F33" s="146">
        <f>ROUND((SUM(BE116:BE132)),  2)</f>
        <v>0</v>
      </c>
      <c r="G33" s="33"/>
      <c r="H33" s="33"/>
      <c r="I33" s="147">
        <v>0.20999999999999999</v>
      </c>
      <c r="J33" s="146">
        <f>ROUND(((SUM(BE116:BE132))*I33),  2)</f>
        <v>0</v>
      </c>
      <c r="K33" s="33"/>
      <c r="L33" s="59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hidden="1" s="2" customFormat="1" ht="14.4" customHeight="1">
      <c r="A34" s="33"/>
      <c r="B34" s="39"/>
      <c r="C34" s="33"/>
      <c r="D34" s="33"/>
      <c r="E34" s="132" t="s">
        <v>39</v>
      </c>
      <c r="F34" s="146">
        <f>ROUND((SUM(BF116:BF132)),  2)</f>
        <v>0</v>
      </c>
      <c r="G34" s="33"/>
      <c r="H34" s="33"/>
      <c r="I34" s="147">
        <v>0.12</v>
      </c>
      <c r="J34" s="146">
        <f>ROUND(((SUM(BF116:BF132))*I34),  2)</f>
        <v>0</v>
      </c>
      <c r="K34" s="33"/>
      <c r="L34" s="59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14.4" customHeight="1">
      <c r="A35" s="33"/>
      <c r="B35" s="39"/>
      <c r="C35" s="33"/>
      <c r="D35" s="132" t="s">
        <v>37</v>
      </c>
      <c r="E35" s="132" t="s">
        <v>40</v>
      </c>
      <c r="F35" s="146">
        <f>ROUND((SUM(BG116:BG132)),  2)</f>
        <v>0</v>
      </c>
      <c r="G35" s="33"/>
      <c r="H35" s="33"/>
      <c r="I35" s="147">
        <v>0.20999999999999999</v>
      </c>
      <c r="J35" s="146">
        <f>0</f>
        <v>0</v>
      </c>
      <c r="K35" s="33"/>
      <c r="L35" s="59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9"/>
      <c r="C36" s="33"/>
      <c r="D36" s="33"/>
      <c r="E36" s="132" t="s">
        <v>41</v>
      </c>
      <c r="F36" s="146">
        <f>ROUND((SUM(BH116:BH132)),  2)</f>
        <v>0</v>
      </c>
      <c r="G36" s="33"/>
      <c r="H36" s="33"/>
      <c r="I36" s="147">
        <v>0.12</v>
      </c>
      <c r="J36" s="146">
        <f>0</f>
        <v>0</v>
      </c>
      <c r="K36" s="33"/>
      <c r="L36" s="59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2" t="s">
        <v>42</v>
      </c>
      <c r="F37" s="146">
        <f>ROUND((SUM(BI116:BI132)),  2)</f>
        <v>0</v>
      </c>
      <c r="G37" s="33"/>
      <c r="H37" s="33"/>
      <c r="I37" s="147">
        <v>0</v>
      </c>
      <c r="J37" s="146">
        <f>0</f>
        <v>0</v>
      </c>
      <c r="K37" s="33"/>
      <c r="L37" s="59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59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48"/>
      <c r="D39" s="149" t="s">
        <v>43</v>
      </c>
      <c r="E39" s="150"/>
      <c r="F39" s="150"/>
      <c r="G39" s="151" t="s">
        <v>44</v>
      </c>
      <c r="H39" s="152" t="s">
        <v>45</v>
      </c>
      <c r="I39" s="150"/>
      <c r="J39" s="153">
        <f>SUM(J30:J37)</f>
        <v>0</v>
      </c>
      <c r="K39" s="154"/>
      <c r="L39" s="59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59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="1" customFormat="1" ht="14.4" customHeight="1">
      <c r="B41" s="15"/>
      <c r="L41" s="15"/>
    </row>
    <row r="42" s="1" customFormat="1" ht="14.4" customHeight="1">
      <c r="B42" s="15"/>
      <c r="L42" s="15"/>
    </row>
    <row r="43" s="1" customFormat="1" ht="14.4" customHeight="1">
      <c r="B43" s="15"/>
      <c r="L43" s="15"/>
    </row>
    <row r="44" s="1" customFormat="1" ht="14.4" customHeight="1">
      <c r="B44" s="15"/>
      <c r="L44" s="15"/>
    </row>
    <row r="45" s="1" customFormat="1" ht="14.4" customHeight="1">
      <c r="B45" s="15"/>
      <c r="L45" s="15"/>
    </row>
    <row r="46" s="1" customFormat="1" ht="14.4" customHeight="1">
      <c r="B46" s="15"/>
      <c r="L46" s="15"/>
    </row>
    <row r="47" s="1" customFormat="1" ht="14.4" customHeight="1">
      <c r="B47" s="15"/>
      <c r="L47" s="15"/>
    </row>
    <row r="48" s="1" customFormat="1" ht="14.4" customHeight="1">
      <c r="B48" s="15"/>
      <c r="L48" s="15"/>
    </row>
    <row r="49" s="1" customFormat="1" ht="14.4" customHeight="1">
      <c r="B49" s="15"/>
      <c r="L49" s="15"/>
    </row>
    <row r="50" s="2" customFormat="1" ht="14.4" customHeight="1">
      <c r="B50" s="59"/>
      <c r="D50" s="155" t="s">
        <v>46</v>
      </c>
      <c r="E50" s="156"/>
      <c r="F50" s="156"/>
      <c r="G50" s="155" t="s">
        <v>47</v>
      </c>
      <c r="H50" s="156"/>
      <c r="I50" s="156"/>
      <c r="J50" s="156"/>
      <c r="K50" s="156"/>
      <c r="L50" s="59"/>
    </row>
    <row r="51">
      <c r="B51" s="15"/>
      <c r="L51" s="15"/>
    </row>
    <row r="52">
      <c r="B52" s="15"/>
      <c r="L52" s="15"/>
    </row>
    <row r="53">
      <c r="B53" s="15"/>
      <c r="L53" s="15"/>
    </row>
    <row r="54">
      <c r="B54" s="15"/>
      <c r="L54" s="15"/>
    </row>
    <row r="55">
      <c r="B55" s="15"/>
      <c r="L55" s="15"/>
    </row>
    <row r="56">
      <c r="B56" s="15"/>
      <c r="L56" s="15"/>
    </row>
    <row r="57">
      <c r="B57" s="15"/>
      <c r="L57" s="15"/>
    </row>
    <row r="58">
      <c r="B58" s="15"/>
      <c r="L58" s="15"/>
    </row>
    <row r="59">
      <c r="B59" s="15"/>
      <c r="L59" s="15"/>
    </row>
    <row r="60">
      <c r="B60" s="15"/>
      <c r="L60" s="15"/>
    </row>
    <row r="61" s="2" customFormat="1">
      <c r="A61" s="33"/>
      <c r="B61" s="39"/>
      <c r="C61" s="33"/>
      <c r="D61" s="157" t="s">
        <v>48</v>
      </c>
      <c r="E61" s="158"/>
      <c r="F61" s="159" t="s">
        <v>49</v>
      </c>
      <c r="G61" s="157" t="s">
        <v>48</v>
      </c>
      <c r="H61" s="158"/>
      <c r="I61" s="158"/>
      <c r="J61" s="160" t="s">
        <v>49</v>
      </c>
      <c r="K61" s="158"/>
      <c r="L61" s="59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5"/>
      <c r="L62" s="15"/>
    </row>
    <row r="63">
      <c r="B63" s="15"/>
      <c r="L63" s="15"/>
    </row>
    <row r="64">
      <c r="B64" s="15"/>
      <c r="L64" s="15"/>
    </row>
    <row r="65" s="2" customFormat="1">
      <c r="A65" s="33"/>
      <c r="B65" s="39"/>
      <c r="C65" s="33"/>
      <c r="D65" s="155" t="s">
        <v>50</v>
      </c>
      <c r="E65" s="161"/>
      <c r="F65" s="161"/>
      <c r="G65" s="155" t="s">
        <v>51</v>
      </c>
      <c r="H65" s="161"/>
      <c r="I65" s="161"/>
      <c r="J65" s="161"/>
      <c r="K65" s="161"/>
      <c r="L65" s="59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5"/>
      <c r="L66" s="15"/>
    </row>
    <row r="67">
      <c r="B67" s="15"/>
      <c r="L67" s="15"/>
    </row>
    <row r="68">
      <c r="B68" s="15"/>
      <c r="L68" s="15"/>
    </row>
    <row r="69">
      <c r="B69" s="15"/>
      <c r="L69" s="15"/>
    </row>
    <row r="70">
      <c r="B70" s="15"/>
      <c r="L70" s="15"/>
    </row>
    <row r="71">
      <c r="B71" s="15"/>
      <c r="L71" s="15"/>
    </row>
    <row r="72">
      <c r="B72" s="15"/>
      <c r="L72" s="15"/>
    </row>
    <row r="73">
      <c r="B73" s="15"/>
      <c r="L73" s="15"/>
    </row>
    <row r="74">
      <c r="B74" s="15"/>
      <c r="L74" s="15"/>
    </row>
    <row r="75">
      <c r="B75" s="15"/>
      <c r="L75" s="15"/>
    </row>
    <row r="76" s="2" customFormat="1">
      <c r="A76" s="33"/>
      <c r="B76" s="39"/>
      <c r="C76" s="33"/>
      <c r="D76" s="157" t="s">
        <v>48</v>
      </c>
      <c r="E76" s="158"/>
      <c r="F76" s="159" t="s">
        <v>49</v>
      </c>
      <c r="G76" s="157" t="s">
        <v>48</v>
      </c>
      <c r="H76" s="158"/>
      <c r="I76" s="158"/>
      <c r="J76" s="160" t="s">
        <v>49</v>
      </c>
      <c r="K76" s="158"/>
      <c r="L76" s="59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62"/>
      <c r="C77" s="163"/>
      <c r="D77" s="163"/>
      <c r="E77" s="163"/>
      <c r="F77" s="163"/>
      <c r="G77" s="163"/>
      <c r="H77" s="163"/>
      <c r="I77" s="163"/>
      <c r="J77" s="163"/>
      <c r="K77" s="163"/>
      <c r="L77" s="59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64"/>
      <c r="C81" s="165"/>
      <c r="D81" s="165"/>
      <c r="E81" s="165"/>
      <c r="F81" s="165"/>
      <c r="G81" s="165"/>
      <c r="H81" s="165"/>
      <c r="I81" s="165"/>
      <c r="J81" s="165"/>
      <c r="K81" s="165"/>
      <c r="L81" s="59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18" t="s">
        <v>85</v>
      </c>
      <c r="D82" s="35"/>
      <c r="E82" s="35"/>
      <c r="F82" s="35"/>
      <c r="G82" s="35"/>
      <c r="H82" s="35"/>
      <c r="I82" s="35"/>
      <c r="J82" s="35"/>
      <c r="K82" s="35"/>
      <c r="L82" s="59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9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7" t="s">
        <v>16</v>
      </c>
      <c r="D84" s="35"/>
      <c r="E84" s="35"/>
      <c r="F84" s="35"/>
      <c r="G84" s="35"/>
      <c r="H84" s="35"/>
      <c r="I84" s="35"/>
      <c r="J84" s="35"/>
      <c r="K84" s="35"/>
      <c r="L84" s="59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26.25" customHeight="1">
      <c r="A85" s="33"/>
      <c r="B85" s="34"/>
      <c r="C85" s="35"/>
      <c r="D85" s="35"/>
      <c r="E85" s="166" t="str">
        <f>E7</f>
        <v>Servis a kontrola klimatizačních a vzduchotechnických jednotek u OŘ Plzeň 2025 - 2027</v>
      </c>
      <c r="F85" s="27"/>
      <c r="G85" s="27"/>
      <c r="H85" s="27"/>
      <c r="I85" s="35"/>
      <c r="J85" s="35"/>
      <c r="K85" s="35"/>
      <c r="L85" s="59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7" t="s">
        <v>83</v>
      </c>
      <c r="D86" s="35"/>
      <c r="E86" s="35"/>
      <c r="F86" s="35"/>
      <c r="G86" s="35"/>
      <c r="H86" s="35"/>
      <c r="I86" s="35"/>
      <c r="J86" s="35"/>
      <c r="K86" s="35"/>
      <c r="L86" s="59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30" customHeight="1">
      <c r="A87" s="33"/>
      <c r="B87" s="34"/>
      <c r="C87" s="35"/>
      <c r="D87" s="35"/>
      <c r="E87" s="72" t="str">
        <f>E9</f>
        <v>65425022 - Servis a kontrola klimatizačních a vzduchotechnických jednotek u OŘ Plzeň 2025 - 2027</v>
      </c>
      <c r="F87" s="35"/>
      <c r="G87" s="35"/>
      <c r="H87" s="35"/>
      <c r="I87" s="35"/>
      <c r="J87" s="35"/>
      <c r="K87" s="35"/>
      <c r="L87" s="59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9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7" t="s">
        <v>20</v>
      </c>
      <c r="D89" s="35"/>
      <c r="E89" s="35"/>
      <c r="F89" s="22" t="str">
        <f>F12</f>
        <v xml:space="preserve"> </v>
      </c>
      <c r="G89" s="35"/>
      <c r="H89" s="35"/>
      <c r="I89" s="27" t="s">
        <v>22</v>
      </c>
      <c r="J89" s="75" t="str">
        <f>IF(J12="","",J12)</f>
        <v>10. 3. 2025</v>
      </c>
      <c r="K89" s="35"/>
      <c r="L89" s="59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9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7" t="s">
        <v>24</v>
      </c>
      <c r="D91" s="35"/>
      <c r="E91" s="35"/>
      <c r="F91" s="22" t="str">
        <f>E15</f>
        <v xml:space="preserve"> </v>
      </c>
      <c r="G91" s="35"/>
      <c r="H91" s="35"/>
      <c r="I91" s="27" t="s">
        <v>29</v>
      </c>
      <c r="J91" s="31" t="str">
        <f>E21</f>
        <v xml:space="preserve"> </v>
      </c>
      <c r="K91" s="35"/>
      <c r="L91" s="59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5.15" customHeight="1">
      <c r="A92" s="33"/>
      <c r="B92" s="34"/>
      <c r="C92" s="27" t="s">
        <v>27</v>
      </c>
      <c r="D92" s="35"/>
      <c r="E92" s="35"/>
      <c r="F92" s="22" t="str">
        <f>IF(E18="","",E18)</f>
        <v>Vyplň údaj</v>
      </c>
      <c r="G92" s="35"/>
      <c r="H92" s="35"/>
      <c r="I92" s="27" t="s">
        <v>31</v>
      </c>
      <c r="J92" s="31" t="str">
        <f>E24</f>
        <v xml:space="preserve"> </v>
      </c>
      <c r="K92" s="35"/>
      <c r="L92" s="59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9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67" t="s">
        <v>86</v>
      </c>
      <c r="D94" s="168"/>
      <c r="E94" s="168"/>
      <c r="F94" s="168"/>
      <c r="G94" s="168"/>
      <c r="H94" s="168"/>
      <c r="I94" s="168"/>
      <c r="J94" s="169" t="s">
        <v>87</v>
      </c>
      <c r="K94" s="168"/>
      <c r="L94" s="59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9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0" t="s">
        <v>88</v>
      </c>
      <c r="D96" s="35"/>
      <c r="E96" s="35"/>
      <c r="F96" s="35"/>
      <c r="G96" s="35"/>
      <c r="H96" s="35"/>
      <c r="I96" s="35"/>
      <c r="J96" s="106">
        <f>J116</f>
        <v>0</v>
      </c>
      <c r="K96" s="35"/>
      <c r="L96" s="59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2" t="s">
        <v>89</v>
      </c>
    </row>
    <row r="97" s="2" customFormat="1" ht="21.84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9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="2" customFormat="1" ht="6.96" customHeight="1">
      <c r="A98" s="33"/>
      <c r="B98" s="62"/>
      <c r="C98" s="63"/>
      <c r="D98" s="63"/>
      <c r="E98" s="63"/>
      <c r="F98" s="63"/>
      <c r="G98" s="63"/>
      <c r="H98" s="63"/>
      <c r="I98" s="63"/>
      <c r="J98" s="63"/>
      <c r="K98" s="63"/>
      <c r="L98" s="59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102" s="2" customFormat="1" ht="6.96" customHeight="1">
      <c r="A102" s="33"/>
      <c r="B102" s="64"/>
      <c r="C102" s="65"/>
      <c r="D102" s="65"/>
      <c r="E102" s="65"/>
      <c r="F102" s="65"/>
      <c r="G102" s="65"/>
      <c r="H102" s="65"/>
      <c r="I102" s="65"/>
      <c r="J102" s="65"/>
      <c r="K102" s="65"/>
      <c r="L102" s="59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4.96" customHeight="1">
      <c r="A103" s="33"/>
      <c r="B103" s="34"/>
      <c r="C103" s="18" t="s">
        <v>90</v>
      </c>
      <c r="D103" s="35"/>
      <c r="E103" s="35"/>
      <c r="F103" s="35"/>
      <c r="G103" s="35"/>
      <c r="H103" s="35"/>
      <c r="I103" s="35"/>
      <c r="J103" s="35"/>
      <c r="K103" s="35"/>
      <c r="L103" s="59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6.96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59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12" customHeight="1">
      <c r="A105" s="33"/>
      <c r="B105" s="34"/>
      <c r="C105" s="27" t="s">
        <v>16</v>
      </c>
      <c r="D105" s="35"/>
      <c r="E105" s="35"/>
      <c r="F105" s="35"/>
      <c r="G105" s="35"/>
      <c r="H105" s="35"/>
      <c r="I105" s="35"/>
      <c r="J105" s="35"/>
      <c r="K105" s="35"/>
      <c r="L105" s="59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26.25" customHeight="1">
      <c r="A106" s="33"/>
      <c r="B106" s="34"/>
      <c r="C106" s="35"/>
      <c r="D106" s="35"/>
      <c r="E106" s="166" t="str">
        <f>E7</f>
        <v>Servis a kontrola klimatizačních a vzduchotechnických jednotek u OŘ Plzeň 2025 - 2027</v>
      </c>
      <c r="F106" s="27"/>
      <c r="G106" s="27"/>
      <c r="H106" s="27"/>
      <c r="I106" s="35"/>
      <c r="J106" s="35"/>
      <c r="K106" s="35"/>
      <c r="L106" s="59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="2" customFormat="1" ht="12" customHeight="1">
      <c r="A107" s="33"/>
      <c r="B107" s="34"/>
      <c r="C107" s="27" t="s">
        <v>83</v>
      </c>
      <c r="D107" s="35"/>
      <c r="E107" s="35"/>
      <c r="F107" s="35"/>
      <c r="G107" s="35"/>
      <c r="H107" s="35"/>
      <c r="I107" s="35"/>
      <c r="J107" s="35"/>
      <c r="K107" s="35"/>
      <c r="L107" s="59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="2" customFormat="1" ht="30" customHeight="1">
      <c r="A108" s="33"/>
      <c r="B108" s="34"/>
      <c r="C108" s="35"/>
      <c r="D108" s="35"/>
      <c r="E108" s="72" t="str">
        <f>E9</f>
        <v>65425022 - Servis a kontrola klimatizačních a vzduchotechnických jednotek u OŘ Plzeň 2025 - 2027</v>
      </c>
      <c r="F108" s="35"/>
      <c r="G108" s="35"/>
      <c r="H108" s="35"/>
      <c r="I108" s="35"/>
      <c r="J108" s="35"/>
      <c r="K108" s="35"/>
      <c r="L108" s="59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="2" customFormat="1" ht="6.96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9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="2" customFormat="1" ht="12" customHeight="1">
      <c r="A110" s="33"/>
      <c r="B110" s="34"/>
      <c r="C110" s="27" t="s">
        <v>20</v>
      </c>
      <c r="D110" s="35"/>
      <c r="E110" s="35"/>
      <c r="F110" s="22" t="str">
        <f>F12</f>
        <v xml:space="preserve"> </v>
      </c>
      <c r="G110" s="35"/>
      <c r="H110" s="35"/>
      <c r="I110" s="27" t="s">
        <v>22</v>
      </c>
      <c r="J110" s="75" t="str">
        <f>IF(J12="","",J12)</f>
        <v>10. 3. 2025</v>
      </c>
      <c r="K110" s="35"/>
      <c r="L110" s="59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6.96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9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15.15" customHeight="1">
      <c r="A112" s="33"/>
      <c r="B112" s="34"/>
      <c r="C112" s="27" t="s">
        <v>24</v>
      </c>
      <c r="D112" s="35"/>
      <c r="E112" s="35"/>
      <c r="F112" s="22" t="str">
        <f>E15</f>
        <v xml:space="preserve"> </v>
      </c>
      <c r="G112" s="35"/>
      <c r="H112" s="35"/>
      <c r="I112" s="27" t="s">
        <v>29</v>
      </c>
      <c r="J112" s="31" t="str">
        <f>E21</f>
        <v xml:space="preserve"> </v>
      </c>
      <c r="K112" s="35"/>
      <c r="L112" s="59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5.15" customHeight="1">
      <c r="A113" s="33"/>
      <c r="B113" s="34"/>
      <c r="C113" s="27" t="s">
        <v>27</v>
      </c>
      <c r="D113" s="35"/>
      <c r="E113" s="35"/>
      <c r="F113" s="22" t="str">
        <f>IF(E18="","",E18)</f>
        <v>Vyplň údaj</v>
      </c>
      <c r="G113" s="35"/>
      <c r="H113" s="35"/>
      <c r="I113" s="27" t="s">
        <v>31</v>
      </c>
      <c r="J113" s="31" t="str">
        <f>E24</f>
        <v xml:space="preserve"> </v>
      </c>
      <c r="K113" s="35"/>
      <c r="L113" s="59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0.32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9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9" customFormat="1" ht="29.28" customHeight="1">
      <c r="A115" s="171"/>
      <c r="B115" s="172"/>
      <c r="C115" s="173" t="s">
        <v>91</v>
      </c>
      <c r="D115" s="174" t="s">
        <v>58</v>
      </c>
      <c r="E115" s="174" t="s">
        <v>54</v>
      </c>
      <c r="F115" s="174" t="s">
        <v>55</v>
      </c>
      <c r="G115" s="174" t="s">
        <v>92</v>
      </c>
      <c r="H115" s="174" t="s">
        <v>93</v>
      </c>
      <c r="I115" s="174" t="s">
        <v>94</v>
      </c>
      <c r="J115" s="175" t="s">
        <v>87</v>
      </c>
      <c r="K115" s="176" t="s">
        <v>95</v>
      </c>
      <c r="L115" s="177"/>
      <c r="M115" s="96" t="s">
        <v>1</v>
      </c>
      <c r="N115" s="97" t="s">
        <v>37</v>
      </c>
      <c r="O115" s="97" t="s">
        <v>96</v>
      </c>
      <c r="P115" s="97" t="s">
        <v>97</v>
      </c>
      <c r="Q115" s="97" t="s">
        <v>98</v>
      </c>
      <c r="R115" s="97" t="s">
        <v>99</v>
      </c>
      <c r="S115" s="97" t="s">
        <v>100</v>
      </c>
      <c r="T115" s="98" t="s">
        <v>101</v>
      </c>
      <c r="U115" s="171"/>
      <c r="V115" s="171"/>
      <c r="W115" s="171"/>
      <c r="X115" s="171"/>
      <c r="Y115" s="171"/>
      <c r="Z115" s="171"/>
      <c r="AA115" s="171"/>
      <c r="AB115" s="171"/>
      <c r="AC115" s="171"/>
      <c r="AD115" s="171"/>
      <c r="AE115" s="171"/>
    </row>
    <row r="116" s="2" customFormat="1" ht="22.8" customHeight="1">
      <c r="A116" s="33"/>
      <c r="B116" s="34"/>
      <c r="C116" s="103" t="s">
        <v>102</v>
      </c>
      <c r="D116" s="35"/>
      <c r="E116" s="35"/>
      <c r="F116" s="35"/>
      <c r="G116" s="35"/>
      <c r="H116" s="35"/>
      <c r="I116" s="35"/>
      <c r="J116" s="178">
        <f>BK116</f>
        <v>0</v>
      </c>
      <c r="K116" s="35"/>
      <c r="L116" s="39"/>
      <c r="M116" s="99"/>
      <c r="N116" s="179"/>
      <c r="O116" s="100"/>
      <c r="P116" s="180">
        <f>SUM(P117:P132)</f>
        <v>0</v>
      </c>
      <c r="Q116" s="100"/>
      <c r="R116" s="180">
        <f>SUM(R117:R132)</f>
        <v>0</v>
      </c>
      <c r="S116" s="100"/>
      <c r="T116" s="181">
        <f>SUM(T117:T132)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2" t="s">
        <v>72</v>
      </c>
      <c r="AU116" s="12" t="s">
        <v>89</v>
      </c>
      <c r="BK116" s="182">
        <f>SUM(BK117:BK132)</f>
        <v>0</v>
      </c>
    </row>
    <row r="117" s="2" customFormat="1" ht="21.75" customHeight="1">
      <c r="A117" s="33"/>
      <c r="B117" s="34"/>
      <c r="C117" s="183" t="s">
        <v>79</v>
      </c>
      <c r="D117" s="183" t="s">
        <v>103</v>
      </c>
      <c r="E117" s="184" t="s">
        <v>79</v>
      </c>
      <c r="F117" s="185" t="s">
        <v>104</v>
      </c>
      <c r="G117" s="186" t="s">
        <v>105</v>
      </c>
      <c r="H117" s="187">
        <v>690</v>
      </c>
      <c r="I117" s="188"/>
      <c r="J117" s="189">
        <f>ROUND(I117*H117,2)</f>
        <v>0</v>
      </c>
      <c r="K117" s="190"/>
      <c r="L117" s="39"/>
      <c r="M117" s="191" t="s">
        <v>1</v>
      </c>
      <c r="N117" s="192" t="s">
        <v>40</v>
      </c>
      <c r="O117" s="87"/>
      <c r="P117" s="193">
        <f>O117*H117</f>
        <v>0</v>
      </c>
      <c r="Q117" s="193">
        <v>0</v>
      </c>
      <c r="R117" s="193">
        <f>Q117*H117</f>
        <v>0</v>
      </c>
      <c r="S117" s="193">
        <v>0</v>
      </c>
      <c r="T117" s="194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95" t="s">
        <v>106</v>
      </c>
      <c r="AT117" s="195" t="s">
        <v>103</v>
      </c>
      <c r="AU117" s="195" t="s">
        <v>73</v>
      </c>
      <c r="AY117" s="12" t="s">
        <v>107</v>
      </c>
      <c r="BE117" s="196">
        <f>IF(N117="základní",J117,0)</f>
        <v>0</v>
      </c>
      <c r="BF117" s="196">
        <f>IF(N117="snížená",J117,0)</f>
        <v>0</v>
      </c>
      <c r="BG117" s="196">
        <f>IF(N117="zákl. přenesená",J117,0)</f>
        <v>0</v>
      </c>
      <c r="BH117" s="196">
        <f>IF(N117="sníž. přenesená",J117,0)</f>
        <v>0</v>
      </c>
      <c r="BI117" s="196">
        <f>IF(N117="nulová",J117,0)</f>
        <v>0</v>
      </c>
      <c r="BJ117" s="12" t="s">
        <v>108</v>
      </c>
      <c r="BK117" s="196">
        <f>ROUND(I117*H117,2)</f>
        <v>0</v>
      </c>
      <c r="BL117" s="12" t="s">
        <v>106</v>
      </c>
      <c r="BM117" s="195" t="s">
        <v>81</v>
      </c>
    </row>
    <row r="118" s="2" customFormat="1">
      <c r="A118" s="33"/>
      <c r="B118" s="34"/>
      <c r="C118" s="35"/>
      <c r="D118" s="197" t="s">
        <v>109</v>
      </c>
      <c r="E118" s="35"/>
      <c r="F118" s="198" t="s">
        <v>104</v>
      </c>
      <c r="G118" s="35"/>
      <c r="H118" s="35"/>
      <c r="I118" s="199"/>
      <c r="J118" s="35"/>
      <c r="K118" s="35"/>
      <c r="L118" s="39"/>
      <c r="M118" s="200"/>
      <c r="N118" s="201"/>
      <c r="O118" s="87"/>
      <c r="P118" s="87"/>
      <c r="Q118" s="87"/>
      <c r="R118" s="87"/>
      <c r="S118" s="87"/>
      <c r="T118" s="88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2" t="s">
        <v>109</v>
      </c>
      <c r="AU118" s="12" t="s">
        <v>73</v>
      </c>
    </row>
    <row r="119" s="2" customFormat="1">
      <c r="A119" s="33"/>
      <c r="B119" s="34"/>
      <c r="C119" s="35"/>
      <c r="D119" s="197" t="s">
        <v>110</v>
      </c>
      <c r="E119" s="35"/>
      <c r="F119" s="202" t="s">
        <v>111</v>
      </c>
      <c r="G119" s="35"/>
      <c r="H119" s="35"/>
      <c r="I119" s="199"/>
      <c r="J119" s="35"/>
      <c r="K119" s="35"/>
      <c r="L119" s="39"/>
      <c r="M119" s="200"/>
      <c r="N119" s="201"/>
      <c r="O119" s="87"/>
      <c r="P119" s="87"/>
      <c r="Q119" s="87"/>
      <c r="R119" s="87"/>
      <c r="S119" s="87"/>
      <c r="T119" s="88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2" t="s">
        <v>110</v>
      </c>
      <c r="AU119" s="12" t="s">
        <v>73</v>
      </c>
    </row>
    <row r="120" s="10" customFormat="1">
      <c r="A120" s="10"/>
      <c r="B120" s="203"/>
      <c r="C120" s="204"/>
      <c r="D120" s="197" t="s">
        <v>112</v>
      </c>
      <c r="E120" s="204"/>
      <c r="F120" s="205" t="s">
        <v>113</v>
      </c>
      <c r="G120" s="204"/>
      <c r="H120" s="206">
        <v>690</v>
      </c>
      <c r="I120" s="207"/>
      <c r="J120" s="204"/>
      <c r="K120" s="204"/>
      <c r="L120" s="208"/>
      <c r="M120" s="209"/>
      <c r="N120" s="210"/>
      <c r="O120" s="210"/>
      <c r="P120" s="210"/>
      <c r="Q120" s="210"/>
      <c r="R120" s="210"/>
      <c r="S120" s="210"/>
      <c r="T120" s="211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T120" s="212" t="s">
        <v>112</v>
      </c>
      <c r="AU120" s="212" t="s">
        <v>73</v>
      </c>
      <c r="AV120" s="10" t="s">
        <v>81</v>
      </c>
      <c r="AW120" s="10" t="s">
        <v>4</v>
      </c>
      <c r="AX120" s="10" t="s">
        <v>79</v>
      </c>
      <c r="AY120" s="212" t="s">
        <v>107</v>
      </c>
    </row>
    <row r="121" s="2" customFormat="1" ht="16.5" customHeight="1">
      <c r="A121" s="33"/>
      <c r="B121" s="34"/>
      <c r="C121" s="183" t="s">
        <v>81</v>
      </c>
      <c r="D121" s="183" t="s">
        <v>103</v>
      </c>
      <c r="E121" s="184" t="s">
        <v>81</v>
      </c>
      <c r="F121" s="185" t="s">
        <v>114</v>
      </c>
      <c r="G121" s="186" t="s">
        <v>105</v>
      </c>
      <c r="H121" s="187">
        <v>1454</v>
      </c>
      <c r="I121" s="188"/>
      <c r="J121" s="189">
        <f>ROUND(I121*H121,2)</f>
        <v>0</v>
      </c>
      <c r="K121" s="190"/>
      <c r="L121" s="39"/>
      <c r="M121" s="191" t="s">
        <v>1</v>
      </c>
      <c r="N121" s="192" t="s">
        <v>40</v>
      </c>
      <c r="O121" s="87"/>
      <c r="P121" s="193">
        <f>O121*H121</f>
        <v>0</v>
      </c>
      <c r="Q121" s="193">
        <v>0</v>
      </c>
      <c r="R121" s="193">
        <f>Q121*H121</f>
        <v>0</v>
      </c>
      <c r="S121" s="193">
        <v>0</v>
      </c>
      <c r="T121" s="194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95" t="s">
        <v>106</v>
      </c>
      <c r="AT121" s="195" t="s">
        <v>103</v>
      </c>
      <c r="AU121" s="195" t="s">
        <v>73</v>
      </c>
      <c r="AY121" s="12" t="s">
        <v>107</v>
      </c>
      <c r="BE121" s="196">
        <f>IF(N121="základní",J121,0)</f>
        <v>0</v>
      </c>
      <c r="BF121" s="196">
        <f>IF(N121="snížená",J121,0)</f>
        <v>0</v>
      </c>
      <c r="BG121" s="196">
        <f>IF(N121="zákl. přenesená",J121,0)</f>
        <v>0</v>
      </c>
      <c r="BH121" s="196">
        <f>IF(N121="sníž. přenesená",J121,0)</f>
        <v>0</v>
      </c>
      <c r="BI121" s="196">
        <f>IF(N121="nulová",J121,0)</f>
        <v>0</v>
      </c>
      <c r="BJ121" s="12" t="s">
        <v>108</v>
      </c>
      <c r="BK121" s="196">
        <f>ROUND(I121*H121,2)</f>
        <v>0</v>
      </c>
      <c r="BL121" s="12" t="s">
        <v>106</v>
      </c>
      <c r="BM121" s="195" t="s">
        <v>115</v>
      </c>
    </row>
    <row r="122" s="2" customFormat="1">
      <c r="A122" s="33"/>
      <c r="B122" s="34"/>
      <c r="C122" s="35"/>
      <c r="D122" s="197" t="s">
        <v>109</v>
      </c>
      <c r="E122" s="35"/>
      <c r="F122" s="198" t="s">
        <v>114</v>
      </c>
      <c r="G122" s="35"/>
      <c r="H122" s="35"/>
      <c r="I122" s="199"/>
      <c r="J122" s="35"/>
      <c r="K122" s="35"/>
      <c r="L122" s="39"/>
      <c r="M122" s="200"/>
      <c r="N122" s="201"/>
      <c r="O122" s="87"/>
      <c r="P122" s="87"/>
      <c r="Q122" s="87"/>
      <c r="R122" s="87"/>
      <c r="S122" s="87"/>
      <c r="T122" s="88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2" t="s">
        <v>109</v>
      </c>
      <c r="AU122" s="12" t="s">
        <v>73</v>
      </c>
    </row>
    <row r="123" s="2" customFormat="1">
      <c r="A123" s="33"/>
      <c r="B123" s="34"/>
      <c r="C123" s="35"/>
      <c r="D123" s="197" t="s">
        <v>110</v>
      </c>
      <c r="E123" s="35"/>
      <c r="F123" s="202" t="s">
        <v>116</v>
      </c>
      <c r="G123" s="35"/>
      <c r="H123" s="35"/>
      <c r="I123" s="199"/>
      <c r="J123" s="35"/>
      <c r="K123" s="35"/>
      <c r="L123" s="39"/>
      <c r="M123" s="200"/>
      <c r="N123" s="201"/>
      <c r="O123" s="87"/>
      <c r="P123" s="87"/>
      <c r="Q123" s="87"/>
      <c r="R123" s="87"/>
      <c r="S123" s="87"/>
      <c r="T123" s="88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2" t="s">
        <v>110</v>
      </c>
      <c r="AU123" s="12" t="s">
        <v>73</v>
      </c>
    </row>
    <row r="124" s="10" customFormat="1">
      <c r="A124" s="10"/>
      <c r="B124" s="203"/>
      <c r="C124" s="204"/>
      <c r="D124" s="197" t="s">
        <v>112</v>
      </c>
      <c r="E124" s="204"/>
      <c r="F124" s="205" t="s">
        <v>117</v>
      </c>
      <c r="G124" s="204"/>
      <c r="H124" s="206">
        <v>1454</v>
      </c>
      <c r="I124" s="207"/>
      <c r="J124" s="204"/>
      <c r="K124" s="204"/>
      <c r="L124" s="208"/>
      <c r="M124" s="209"/>
      <c r="N124" s="210"/>
      <c r="O124" s="210"/>
      <c r="P124" s="210"/>
      <c r="Q124" s="210"/>
      <c r="R124" s="210"/>
      <c r="S124" s="210"/>
      <c r="T124" s="211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T124" s="212" t="s">
        <v>112</v>
      </c>
      <c r="AU124" s="212" t="s">
        <v>73</v>
      </c>
      <c r="AV124" s="10" t="s">
        <v>81</v>
      </c>
      <c r="AW124" s="10" t="s">
        <v>4</v>
      </c>
      <c r="AX124" s="10" t="s">
        <v>79</v>
      </c>
      <c r="AY124" s="212" t="s">
        <v>107</v>
      </c>
    </row>
    <row r="125" s="2" customFormat="1" ht="16.5" customHeight="1">
      <c r="A125" s="33"/>
      <c r="B125" s="34"/>
      <c r="C125" s="183" t="s">
        <v>118</v>
      </c>
      <c r="D125" s="183" t="s">
        <v>103</v>
      </c>
      <c r="E125" s="184" t="s">
        <v>118</v>
      </c>
      <c r="F125" s="185" t="s">
        <v>119</v>
      </c>
      <c r="G125" s="186" t="s">
        <v>105</v>
      </c>
      <c r="H125" s="187">
        <v>206</v>
      </c>
      <c r="I125" s="188"/>
      <c r="J125" s="189">
        <f>ROUND(I125*H125,2)</f>
        <v>0</v>
      </c>
      <c r="K125" s="190"/>
      <c r="L125" s="39"/>
      <c r="M125" s="191" t="s">
        <v>1</v>
      </c>
      <c r="N125" s="192" t="s">
        <v>40</v>
      </c>
      <c r="O125" s="87"/>
      <c r="P125" s="193">
        <f>O125*H125</f>
        <v>0</v>
      </c>
      <c r="Q125" s="193">
        <v>0</v>
      </c>
      <c r="R125" s="193">
        <f>Q125*H125</f>
        <v>0</v>
      </c>
      <c r="S125" s="193">
        <v>0</v>
      </c>
      <c r="T125" s="194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95" t="s">
        <v>106</v>
      </c>
      <c r="AT125" s="195" t="s">
        <v>103</v>
      </c>
      <c r="AU125" s="195" t="s">
        <v>73</v>
      </c>
      <c r="AY125" s="12" t="s">
        <v>107</v>
      </c>
      <c r="BE125" s="196">
        <f>IF(N125="základní",J125,0)</f>
        <v>0</v>
      </c>
      <c r="BF125" s="196">
        <f>IF(N125="snížená",J125,0)</f>
        <v>0</v>
      </c>
      <c r="BG125" s="196">
        <f>IF(N125="zákl. přenesená",J125,0)</f>
        <v>0</v>
      </c>
      <c r="BH125" s="196">
        <f>IF(N125="sníž. přenesená",J125,0)</f>
        <v>0</v>
      </c>
      <c r="BI125" s="196">
        <f>IF(N125="nulová",J125,0)</f>
        <v>0</v>
      </c>
      <c r="BJ125" s="12" t="s">
        <v>108</v>
      </c>
      <c r="BK125" s="196">
        <f>ROUND(I125*H125,2)</f>
        <v>0</v>
      </c>
      <c r="BL125" s="12" t="s">
        <v>106</v>
      </c>
      <c r="BM125" s="195" t="s">
        <v>120</v>
      </c>
    </row>
    <row r="126" s="2" customFormat="1">
      <c r="A126" s="33"/>
      <c r="B126" s="34"/>
      <c r="C126" s="35"/>
      <c r="D126" s="197" t="s">
        <v>109</v>
      </c>
      <c r="E126" s="35"/>
      <c r="F126" s="198" t="s">
        <v>119</v>
      </c>
      <c r="G126" s="35"/>
      <c r="H126" s="35"/>
      <c r="I126" s="199"/>
      <c r="J126" s="35"/>
      <c r="K126" s="35"/>
      <c r="L126" s="39"/>
      <c r="M126" s="200"/>
      <c r="N126" s="201"/>
      <c r="O126" s="87"/>
      <c r="P126" s="87"/>
      <c r="Q126" s="87"/>
      <c r="R126" s="87"/>
      <c r="S126" s="87"/>
      <c r="T126" s="88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2" t="s">
        <v>109</v>
      </c>
      <c r="AU126" s="12" t="s">
        <v>73</v>
      </c>
    </row>
    <row r="127" s="2" customFormat="1">
      <c r="A127" s="33"/>
      <c r="B127" s="34"/>
      <c r="C127" s="35"/>
      <c r="D127" s="197" t="s">
        <v>110</v>
      </c>
      <c r="E127" s="35"/>
      <c r="F127" s="202" t="s">
        <v>121</v>
      </c>
      <c r="G127" s="35"/>
      <c r="H127" s="35"/>
      <c r="I127" s="199"/>
      <c r="J127" s="35"/>
      <c r="K127" s="35"/>
      <c r="L127" s="39"/>
      <c r="M127" s="200"/>
      <c r="N127" s="201"/>
      <c r="O127" s="87"/>
      <c r="P127" s="87"/>
      <c r="Q127" s="87"/>
      <c r="R127" s="87"/>
      <c r="S127" s="87"/>
      <c r="T127" s="88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2" t="s">
        <v>110</v>
      </c>
      <c r="AU127" s="12" t="s">
        <v>73</v>
      </c>
    </row>
    <row r="128" s="10" customFormat="1">
      <c r="A128" s="10"/>
      <c r="B128" s="203"/>
      <c r="C128" s="204"/>
      <c r="D128" s="197" t="s">
        <v>112</v>
      </c>
      <c r="E128" s="204"/>
      <c r="F128" s="205" t="s">
        <v>122</v>
      </c>
      <c r="G128" s="204"/>
      <c r="H128" s="206">
        <v>206</v>
      </c>
      <c r="I128" s="207"/>
      <c r="J128" s="204"/>
      <c r="K128" s="204"/>
      <c r="L128" s="208"/>
      <c r="M128" s="209"/>
      <c r="N128" s="210"/>
      <c r="O128" s="210"/>
      <c r="P128" s="210"/>
      <c r="Q128" s="210"/>
      <c r="R128" s="210"/>
      <c r="S128" s="210"/>
      <c r="T128" s="211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T128" s="212" t="s">
        <v>112</v>
      </c>
      <c r="AU128" s="212" t="s">
        <v>73</v>
      </c>
      <c r="AV128" s="10" t="s">
        <v>81</v>
      </c>
      <c r="AW128" s="10" t="s">
        <v>4</v>
      </c>
      <c r="AX128" s="10" t="s">
        <v>79</v>
      </c>
      <c r="AY128" s="212" t="s">
        <v>107</v>
      </c>
    </row>
    <row r="129" s="2" customFormat="1" ht="37.8" customHeight="1">
      <c r="A129" s="33"/>
      <c r="B129" s="34"/>
      <c r="C129" s="183" t="s">
        <v>108</v>
      </c>
      <c r="D129" s="183" t="s">
        <v>103</v>
      </c>
      <c r="E129" s="184" t="s">
        <v>108</v>
      </c>
      <c r="F129" s="185" t="s">
        <v>123</v>
      </c>
      <c r="G129" s="186" t="s">
        <v>124</v>
      </c>
      <c r="H129" s="187">
        <v>1000</v>
      </c>
      <c r="I129" s="188"/>
      <c r="J129" s="189">
        <f>ROUND(I129*H129,2)</f>
        <v>0</v>
      </c>
      <c r="K129" s="190"/>
      <c r="L129" s="39"/>
      <c r="M129" s="191" t="s">
        <v>1</v>
      </c>
      <c r="N129" s="192" t="s">
        <v>40</v>
      </c>
      <c r="O129" s="87"/>
      <c r="P129" s="193">
        <f>O129*H129</f>
        <v>0</v>
      </c>
      <c r="Q129" s="193">
        <v>0</v>
      </c>
      <c r="R129" s="193">
        <f>Q129*H129</f>
        <v>0</v>
      </c>
      <c r="S129" s="193">
        <v>0</v>
      </c>
      <c r="T129" s="194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5" t="s">
        <v>106</v>
      </c>
      <c r="AT129" s="195" t="s">
        <v>103</v>
      </c>
      <c r="AU129" s="195" t="s">
        <v>73</v>
      </c>
      <c r="AY129" s="12" t="s">
        <v>107</v>
      </c>
      <c r="BE129" s="196">
        <f>IF(N129="základní",J129,0)</f>
        <v>0</v>
      </c>
      <c r="BF129" s="196">
        <f>IF(N129="snížená",J129,0)</f>
        <v>0</v>
      </c>
      <c r="BG129" s="196">
        <f>IF(N129="zákl. přenesená",J129,0)</f>
        <v>0</v>
      </c>
      <c r="BH129" s="196">
        <f>IF(N129="sníž. přenesená",J129,0)</f>
        <v>0</v>
      </c>
      <c r="BI129" s="196">
        <f>IF(N129="nulová",J129,0)</f>
        <v>0</v>
      </c>
      <c r="BJ129" s="12" t="s">
        <v>108</v>
      </c>
      <c r="BK129" s="196">
        <f>ROUND(I129*H129,2)</f>
        <v>0</v>
      </c>
      <c r="BL129" s="12" t="s">
        <v>106</v>
      </c>
      <c r="BM129" s="195" t="s">
        <v>125</v>
      </c>
    </row>
    <row r="130" s="2" customFormat="1">
      <c r="A130" s="33"/>
      <c r="B130" s="34"/>
      <c r="C130" s="35"/>
      <c r="D130" s="197" t="s">
        <v>109</v>
      </c>
      <c r="E130" s="35"/>
      <c r="F130" s="198" t="s">
        <v>123</v>
      </c>
      <c r="G130" s="35"/>
      <c r="H130" s="35"/>
      <c r="I130" s="199"/>
      <c r="J130" s="35"/>
      <c r="K130" s="35"/>
      <c r="L130" s="39"/>
      <c r="M130" s="200"/>
      <c r="N130" s="201"/>
      <c r="O130" s="87"/>
      <c r="P130" s="87"/>
      <c r="Q130" s="87"/>
      <c r="R130" s="87"/>
      <c r="S130" s="87"/>
      <c r="T130" s="8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2" t="s">
        <v>109</v>
      </c>
      <c r="AU130" s="12" t="s">
        <v>73</v>
      </c>
    </row>
    <row r="131" s="2" customFormat="1">
      <c r="A131" s="33"/>
      <c r="B131" s="34"/>
      <c r="C131" s="35"/>
      <c r="D131" s="197" t="s">
        <v>110</v>
      </c>
      <c r="E131" s="35"/>
      <c r="F131" s="202" t="s">
        <v>126</v>
      </c>
      <c r="G131" s="35"/>
      <c r="H131" s="35"/>
      <c r="I131" s="199"/>
      <c r="J131" s="35"/>
      <c r="K131" s="35"/>
      <c r="L131" s="39"/>
      <c r="M131" s="200"/>
      <c r="N131" s="201"/>
      <c r="O131" s="87"/>
      <c r="P131" s="87"/>
      <c r="Q131" s="87"/>
      <c r="R131" s="87"/>
      <c r="S131" s="87"/>
      <c r="T131" s="8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2" t="s">
        <v>110</v>
      </c>
      <c r="AU131" s="12" t="s">
        <v>73</v>
      </c>
    </row>
    <row r="132" s="10" customFormat="1">
      <c r="A132" s="10"/>
      <c r="B132" s="203"/>
      <c r="C132" s="204"/>
      <c r="D132" s="197" t="s">
        <v>112</v>
      </c>
      <c r="E132" s="204"/>
      <c r="F132" s="205" t="s">
        <v>127</v>
      </c>
      <c r="G132" s="204"/>
      <c r="H132" s="206">
        <v>1000</v>
      </c>
      <c r="I132" s="207"/>
      <c r="J132" s="204"/>
      <c r="K132" s="204"/>
      <c r="L132" s="208"/>
      <c r="M132" s="213"/>
      <c r="N132" s="214"/>
      <c r="O132" s="214"/>
      <c r="P132" s="214"/>
      <c r="Q132" s="214"/>
      <c r="R132" s="214"/>
      <c r="S132" s="214"/>
      <c r="T132" s="215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T132" s="212" t="s">
        <v>112</v>
      </c>
      <c r="AU132" s="212" t="s">
        <v>73</v>
      </c>
      <c r="AV132" s="10" t="s">
        <v>81</v>
      </c>
      <c r="AW132" s="10" t="s">
        <v>4</v>
      </c>
      <c r="AX132" s="10" t="s">
        <v>79</v>
      </c>
      <c r="AY132" s="212" t="s">
        <v>107</v>
      </c>
    </row>
    <row r="133" s="2" customFormat="1" ht="6.96" customHeight="1">
      <c r="A133" s="33"/>
      <c r="B133" s="62"/>
      <c r="C133" s="63"/>
      <c r="D133" s="63"/>
      <c r="E133" s="63"/>
      <c r="F133" s="63"/>
      <c r="G133" s="63"/>
      <c r="H133" s="63"/>
      <c r="I133" s="63"/>
      <c r="J133" s="63"/>
      <c r="K133" s="63"/>
      <c r="L133" s="39"/>
      <c r="M133" s="33"/>
      <c r="O133" s="33"/>
      <c r="P133" s="33"/>
      <c r="Q133" s="33"/>
      <c r="R133" s="3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</sheetData>
  <sheetProtection sheet="1" autoFilter="0" formatColumns="0" formatRows="0" objects="1" scenarios="1" spinCount="100000" saltValue="PsOOIrmINk6GPMBL5CyU+X6IXUvSZsjc/Toj+2kSWtTw4WgB5Z5IRrysTQEC+WDkCCEae2iYdkY3oqYgreVT0w==" hashValue="rXzf61uLSnLiEqh1Mkac5EPRCFw6BrbDKhVpCD+2b42w/SYTkPtzyMmv4gpfUQstAtpcDV19WFwF9LmYkbVCJA==" algorithmName="SHA-512" password="CC35"/>
  <autoFilter ref="C115:K132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Bouček Václav, Ing.</dc:creator>
  <cp:lastModifiedBy>Bouček Václav, Ing.</cp:lastModifiedBy>
  <dcterms:created xsi:type="dcterms:W3CDTF">2025-03-26T06:51:34Z</dcterms:created>
  <dcterms:modified xsi:type="dcterms:W3CDTF">2025-03-26T06:51:35Z</dcterms:modified>
</cp:coreProperties>
</file>